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1545" windowWidth="15270" windowHeight="5820"/>
  </bookViews>
  <sheets>
    <sheet name="Abnahmemessung_Gf" sheetId="1" r:id="rId1"/>
    <sheet name="Erläuterungen" sheetId="2" r:id="rId2"/>
  </sheets>
  <definedNames>
    <definedName name="_xlnm.Print_Area" localSheetId="0">Abnahmemessung_Gf!$B$2:$BJ$84</definedName>
    <definedName name="_xlnm.Print_Area" localSheetId="1">Erläuterungen!$B$2:$C$30</definedName>
  </definedNames>
  <calcPr calcId="125725"/>
</workbook>
</file>

<file path=xl/calcChain.xml><?xml version="1.0" encoding="utf-8"?>
<calcChain xmlns="http://schemas.openxmlformats.org/spreadsheetml/2006/main">
  <c r="BO20" i="1"/>
  <c r="AN15" s="1"/>
  <c r="BS35"/>
  <c r="BQ75" s="1"/>
  <c r="AV75" s="1"/>
  <c r="BS34"/>
  <c r="BP74" s="1"/>
  <c r="AH74" s="1"/>
  <c r="BS33"/>
  <c r="BU33"/>
  <c r="AA22" s="1"/>
  <c r="BS32"/>
  <c r="BU32"/>
  <c r="L22"/>
  <c r="BQ78"/>
  <c r="AV78" s="1"/>
  <c r="BQ77"/>
  <c r="AV77"/>
  <c r="BT32"/>
  <c r="BQ76"/>
  <c r="AV76" s="1"/>
  <c r="BQ73"/>
  <c r="AV73"/>
  <c r="BQ72"/>
  <c r="AV72" s="1"/>
  <c r="BQ69"/>
  <c r="AV69"/>
  <c r="BQ68"/>
  <c r="AV68" s="1"/>
  <c r="BQ65"/>
  <c r="AV65"/>
  <c r="BQ64"/>
  <c r="AV64" s="1"/>
  <c r="BQ61"/>
  <c r="AV61"/>
  <c r="BQ60"/>
  <c r="AV60" s="1"/>
  <c r="BQ57"/>
  <c r="AV57"/>
  <c r="BQ56"/>
  <c r="AV56" s="1"/>
  <c r="BQ53"/>
  <c r="AV53"/>
  <c r="BQ52"/>
  <c r="AV52" s="1"/>
  <c r="BQ49"/>
  <c r="AV49"/>
  <c r="BQ48"/>
  <c r="AV48" s="1"/>
  <c r="BQ45"/>
  <c r="AV45"/>
  <c r="BQ44"/>
  <c r="AV44" s="1"/>
  <c r="BQ41"/>
  <c r="AV41"/>
  <c r="BQ40"/>
  <c r="AV40" s="1"/>
  <c r="BQ37"/>
  <c r="AV37"/>
  <c r="BQ36"/>
  <c r="AV36" s="1"/>
  <c r="BQ33"/>
  <c r="AV33"/>
  <c r="BQ32"/>
  <c r="AV32" s="1"/>
  <c r="BP77"/>
  <c r="AH77"/>
  <c r="BO76"/>
  <c r="BN76"/>
  <c r="BP76"/>
  <c r="AH76"/>
  <c r="BP75"/>
  <c r="AH75" s="1"/>
  <c r="BP73"/>
  <c r="AH73" s="1"/>
  <c r="BP72"/>
  <c r="AH72"/>
  <c r="BP71"/>
  <c r="AH71" s="1"/>
  <c r="BP69"/>
  <c r="AH69" s="1"/>
  <c r="BP68"/>
  <c r="AH68"/>
  <c r="BP67"/>
  <c r="AH67" s="1"/>
  <c r="BP65"/>
  <c r="AH65" s="1"/>
  <c r="BP64"/>
  <c r="AH64"/>
  <c r="BP63"/>
  <c r="AH63" s="1"/>
  <c r="BP61"/>
  <c r="AH61" s="1"/>
  <c r="BP60"/>
  <c r="AH60"/>
  <c r="BP59"/>
  <c r="AH59" s="1"/>
  <c r="BP57"/>
  <c r="AH57" s="1"/>
  <c r="BP56"/>
  <c r="AH56"/>
  <c r="BP55"/>
  <c r="AH55" s="1"/>
  <c r="BP53"/>
  <c r="AH53" s="1"/>
  <c r="BP52"/>
  <c r="AH52"/>
  <c r="BP51"/>
  <c r="AH51" s="1"/>
  <c r="BP49"/>
  <c r="AH49" s="1"/>
  <c r="BP48"/>
  <c r="AH48"/>
  <c r="BP47"/>
  <c r="AH47" s="1"/>
  <c r="BP45"/>
  <c r="AH45" s="1"/>
  <c r="BP44"/>
  <c r="AH44"/>
  <c r="BP43"/>
  <c r="AH43" s="1"/>
  <c r="BP41"/>
  <c r="AH41" s="1"/>
  <c r="BP40"/>
  <c r="AH40"/>
  <c r="BP39"/>
  <c r="AH39" s="1"/>
  <c r="BP37"/>
  <c r="AH37" s="1"/>
  <c r="BP36"/>
  <c r="AH36"/>
  <c r="BP35"/>
  <c r="AH35" s="1"/>
  <c r="BP33"/>
  <c r="AH33" s="1"/>
  <c r="BN32"/>
  <c r="BO32"/>
  <c r="BP32"/>
  <c r="AH32" s="1"/>
  <c r="BO77"/>
  <c r="AA77"/>
  <c r="AA76"/>
  <c r="BO74"/>
  <c r="AA74" s="1"/>
  <c r="BO73"/>
  <c r="AA73"/>
  <c r="BO72"/>
  <c r="AA72" s="1"/>
  <c r="BO70"/>
  <c r="AA70" s="1"/>
  <c r="BO69"/>
  <c r="AA69"/>
  <c r="BO68"/>
  <c r="AA68" s="1"/>
  <c r="BO66"/>
  <c r="AA66" s="1"/>
  <c r="BO65"/>
  <c r="AA65"/>
  <c r="BO64"/>
  <c r="AA64" s="1"/>
  <c r="BO62"/>
  <c r="AA62" s="1"/>
  <c r="BO61"/>
  <c r="AA61"/>
  <c r="BO60"/>
  <c r="AA60" s="1"/>
  <c r="BO58"/>
  <c r="AA58" s="1"/>
  <c r="BO57"/>
  <c r="AA57"/>
  <c r="BO56"/>
  <c r="AA56" s="1"/>
  <c r="BO54"/>
  <c r="AA54" s="1"/>
  <c r="BO53"/>
  <c r="AA53"/>
  <c r="BO52"/>
  <c r="AA52" s="1"/>
  <c r="BO50"/>
  <c r="AA50" s="1"/>
  <c r="BO49"/>
  <c r="AA49"/>
  <c r="BO48"/>
  <c r="AA48" s="1"/>
  <c r="BO46"/>
  <c r="AA46" s="1"/>
  <c r="BO45"/>
  <c r="AA45"/>
  <c r="BO44"/>
  <c r="AA44" s="1"/>
  <c r="BO42"/>
  <c r="AA42" s="1"/>
  <c r="BO41"/>
  <c r="AA41"/>
  <c r="BO40"/>
  <c r="AA40" s="1"/>
  <c r="BO38"/>
  <c r="AA38" s="1"/>
  <c r="BO37"/>
  <c r="AA37"/>
  <c r="BO36"/>
  <c r="AA36" s="1"/>
  <c r="BO34"/>
  <c r="AA34" s="1"/>
  <c r="BO33"/>
  <c r="AA33"/>
  <c r="AA32"/>
  <c r="BN79"/>
  <c r="M79" s="1"/>
  <c r="BN77"/>
  <c r="M77" s="1"/>
  <c r="M76"/>
  <c r="BN75"/>
  <c r="M75" s="1"/>
  <c r="BN73"/>
  <c r="M73" s="1"/>
  <c r="BN72"/>
  <c r="M72"/>
  <c r="BN71"/>
  <c r="M71" s="1"/>
  <c r="BN69"/>
  <c r="M69" s="1"/>
  <c r="BN68"/>
  <c r="M68"/>
  <c r="BN67"/>
  <c r="M67" s="1"/>
  <c r="BN65"/>
  <c r="M65" s="1"/>
  <c r="BN64"/>
  <c r="M64"/>
  <c r="BN63"/>
  <c r="M63" s="1"/>
  <c r="BN61"/>
  <c r="M61" s="1"/>
  <c r="BN60"/>
  <c r="M60"/>
  <c r="BN59"/>
  <c r="M59" s="1"/>
  <c r="BN57"/>
  <c r="M57" s="1"/>
  <c r="BN56"/>
  <c r="M56"/>
  <c r="BN55"/>
  <c r="M55" s="1"/>
  <c r="BN53"/>
  <c r="M53" s="1"/>
  <c r="BN52"/>
  <c r="M52"/>
  <c r="BN51"/>
  <c r="M51" s="1"/>
  <c r="BN49"/>
  <c r="M49" s="1"/>
  <c r="BN48"/>
  <c r="M48"/>
  <c r="BN47"/>
  <c r="M47" s="1"/>
  <c r="BN45"/>
  <c r="M45" s="1"/>
  <c r="BN44"/>
  <c r="M44"/>
  <c r="BN43"/>
  <c r="M43" s="1"/>
  <c r="BN41"/>
  <c r="M41" s="1"/>
  <c r="BN40"/>
  <c r="M40"/>
  <c r="BT35"/>
  <c r="BN39"/>
  <c r="M39" s="1"/>
  <c r="BN37"/>
  <c r="M37" s="1"/>
  <c r="BN36"/>
  <c r="M36"/>
  <c r="BD35"/>
  <c r="BD34"/>
  <c r="BD33"/>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2"/>
  <c r="BN35"/>
  <c r="M35" s="1"/>
  <c r="BN34"/>
  <c r="M34" s="1"/>
  <c r="BT33"/>
  <c r="BN33"/>
  <c r="M33"/>
  <c r="M32"/>
  <c r="BP78" l="1"/>
  <c r="AH78" s="1"/>
  <c r="BQ34"/>
  <c r="AV34" s="1"/>
  <c r="BQ42"/>
  <c r="AV42" s="1"/>
  <c r="BQ50"/>
  <c r="AV50" s="1"/>
  <c r="BQ58"/>
  <c r="AV58" s="1"/>
  <c r="BQ70"/>
  <c r="AV70" s="1"/>
  <c r="BQ74"/>
  <c r="AV74" s="1"/>
  <c r="BU34"/>
  <c r="AP22" s="1"/>
  <c r="BN42"/>
  <c r="M42" s="1"/>
  <c r="BN46"/>
  <c r="M46" s="1"/>
  <c r="BN50"/>
  <c r="M50" s="1"/>
  <c r="BN54"/>
  <c r="M54" s="1"/>
  <c r="BN58"/>
  <c r="M58" s="1"/>
  <c r="BN62"/>
  <c r="M62" s="1"/>
  <c r="BN66"/>
  <c r="M66" s="1"/>
  <c r="BN70"/>
  <c r="M70" s="1"/>
  <c r="BN74"/>
  <c r="M74" s="1"/>
  <c r="BO35"/>
  <c r="AA35" s="1"/>
  <c r="BO39"/>
  <c r="AA39" s="1"/>
  <c r="BO43"/>
  <c r="AA43" s="1"/>
  <c r="BO47"/>
  <c r="AA47" s="1"/>
  <c r="BO51"/>
  <c r="AA51" s="1"/>
  <c r="BO55"/>
  <c r="AA55" s="1"/>
  <c r="BO59"/>
  <c r="AA59" s="1"/>
  <c r="BO63"/>
  <c r="AA63" s="1"/>
  <c r="BO67"/>
  <c r="AA67" s="1"/>
  <c r="BO71"/>
  <c r="AA71" s="1"/>
  <c r="BO75"/>
  <c r="AA75" s="1"/>
  <c r="BQ79"/>
  <c r="AV79" s="1"/>
  <c r="BU35"/>
  <c r="BE22" s="1"/>
  <c r="BO78"/>
  <c r="AA78" s="1"/>
  <c r="BQ38"/>
  <c r="AV38" s="1"/>
  <c r="BQ46"/>
  <c r="AV46" s="1"/>
  <c r="BQ54"/>
  <c r="AV54" s="1"/>
  <c r="BQ62"/>
  <c r="AV62" s="1"/>
  <c r="BQ66"/>
  <c r="AV66" s="1"/>
  <c r="BT34"/>
  <c r="BN38"/>
  <c r="M38" s="1"/>
  <c r="BN78"/>
  <c r="M78" s="1"/>
  <c r="BO79"/>
  <c r="AA79" s="1"/>
  <c r="BP34"/>
  <c r="AH34" s="1"/>
  <c r="BP38"/>
  <c r="AH38" s="1"/>
  <c r="BP42"/>
  <c r="AH42" s="1"/>
  <c r="BP46"/>
  <c r="AH46" s="1"/>
  <c r="BP50"/>
  <c r="AH50" s="1"/>
  <c r="BP54"/>
  <c r="AH54" s="1"/>
  <c r="BP58"/>
  <c r="AH58" s="1"/>
  <c r="BP62"/>
  <c r="AH62" s="1"/>
  <c r="BP66"/>
  <c r="AH66" s="1"/>
  <c r="BP70"/>
  <c r="AH70" s="1"/>
  <c r="BP79"/>
  <c r="AH79" s="1"/>
  <c r="BQ35"/>
  <c r="AV35" s="1"/>
  <c r="BQ39"/>
  <c r="AV39" s="1"/>
  <c r="BQ43"/>
  <c r="AV43" s="1"/>
  <c r="BQ47"/>
  <c r="AV47" s="1"/>
  <c r="BQ51"/>
  <c r="AV51" s="1"/>
  <c r="BQ55"/>
  <c r="AV55" s="1"/>
  <c r="BQ59"/>
  <c r="AV59" s="1"/>
  <c r="BQ63"/>
  <c r="AV63" s="1"/>
  <c r="BQ67"/>
  <c r="AV67" s="1"/>
  <c r="BQ71"/>
  <c r="AV71" s="1"/>
</calcChain>
</file>

<file path=xl/sharedStrings.xml><?xml version="1.0" encoding="utf-8"?>
<sst xmlns="http://schemas.openxmlformats.org/spreadsheetml/2006/main" count="230" uniqueCount="129">
  <si>
    <t>Abnahmemessungen an Glasfaserkabeln</t>
  </si>
  <si>
    <t>Bezeichnung der Maßnahme:</t>
  </si>
  <si>
    <t>Auftrags-Nr.:</t>
  </si>
  <si>
    <t>Kabellänge</t>
  </si>
  <si>
    <t>l</t>
  </si>
  <si>
    <t>=</t>
  </si>
  <si>
    <t>m</t>
  </si>
  <si>
    <t>Liniennummer / Abschnittsnummer:</t>
  </si>
  <si>
    <t>Dämpfungsbelag</t>
  </si>
  <si>
    <r>
      <t>a</t>
    </r>
    <r>
      <rPr>
        <b/>
        <vertAlign val="subscript"/>
        <sz val="10"/>
        <color indexed="8"/>
        <rFont val="Arial"/>
        <family val="2"/>
      </rPr>
      <t>1310 nm</t>
    </r>
  </si>
  <si>
    <t>dB/km</t>
  </si>
  <si>
    <t>Blatt Nr.</t>
  </si>
  <si>
    <t>von</t>
  </si>
  <si>
    <r>
      <t>a</t>
    </r>
    <r>
      <rPr>
        <b/>
        <vertAlign val="subscript"/>
        <sz val="10"/>
        <color indexed="8"/>
        <rFont val="Arial"/>
        <family val="2"/>
      </rPr>
      <t>1383 nm</t>
    </r>
  </si>
  <si>
    <r>
      <t>a</t>
    </r>
    <r>
      <rPr>
        <b/>
        <vertAlign val="subscript"/>
        <sz val="10"/>
        <color indexed="8"/>
        <rFont val="Arial"/>
        <family val="2"/>
      </rPr>
      <t>1550 nm</t>
    </r>
  </si>
  <si>
    <t>Wellenlänge</t>
  </si>
  <si>
    <t>Ref-Index</t>
  </si>
  <si>
    <r>
      <t>a</t>
    </r>
    <r>
      <rPr>
        <b/>
        <vertAlign val="subscript"/>
        <sz val="10"/>
        <color indexed="8"/>
        <rFont val="Arial"/>
        <family val="2"/>
      </rPr>
      <t>1625 nm</t>
    </r>
  </si>
  <si>
    <t>1310 nm</t>
  </si>
  <si>
    <t>Abschnitt:</t>
  </si>
  <si>
    <t>Korrekturwert</t>
  </si>
  <si>
    <t>k</t>
  </si>
  <si>
    <t>1383 nm</t>
  </si>
  <si>
    <t>Spleiße</t>
  </si>
  <si>
    <r>
      <t>n</t>
    </r>
    <r>
      <rPr>
        <b/>
        <vertAlign val="subscript"/>
        <sz val="10"/>
        <rFont val="Arial"/>
        <family val="2"/>
      </rPr>
      <t>S</t>
    </r>
  </si>
  <si>
    <t>Stck</t>
  </si>
  <si>
    <t>1550 nm</t>
  </si>
  <si>
    <t>A:</t>
  </si>
  <si>
    <t>Spleißdämpfung</t>
  </si>
  <si>
    <r>
      <t>a</t>
    </r>
    <r>
      <rPr>
        <b/>
        <vertAlign val="subscript"/>
        <sz val="10"/>
        <rFont val="Arial"/>
        <family val="2"/>
      </rPr>
      <t>S</t>
    </r>
  </si>
  <si>
    <t>dB</t>
  </si>
  <si>
    <t>1625 nm</t>
  </si>
  <si>
    <t>Messlänge</t>
  </si>
  <si>
    <r>
      <t>l</t>
    </r>
    <r>
      <rPr>
        <b/>
        <vertAlign val="subscript"/>
        <sz val="10"/>
        <rFont val="Arial"/>
        <family val="2"/>
      </rPr>
      <t>M</t>
    </r>
  </si>
  <si>
    <t>Impulsbreite</t>
  </si>
  <si>
    <t>B:</t>
  </si>
  <si>
    <t>Spleiße in den Totzonen</t>
  </si>
  <si>
    <r>
      <t>n</t>
    </r>
    <r>
      <rPr>
        <b/>
        <vertAlign val="subscript"/>
        <sz val="10"/>
        <rFont val="Arial"/>
        <family val="2"/>
      </rPr>
      <t>TA</t>
    </r>
  </si>
  <si>
    <r>
      <t>n</t>
    </r>
    <r>
      <rPr>
        <b/>
        <vertAlign val="subscript"/>
        <sz val="10"/>
        <rFont val="Arial"/>
        <family val="2"/>
      </rPr>
      <t>TB</t>
    </r>
  </si>
  <si>
    <t>Dämpfungsmessung:</t>
  </si>
  <si>
    <t>bei 1310 nm</t>
  </si>
  <si>
    <r>
      <t>a</t>
    </r>
    <r>
      <rPr>
        <b/>
        <vertAlign val="subscript"/>
        <sz val="10"/>
        <rFont val="Arial"/>
        <family val="2"/>
      </rPr>
      <t>soll</t>
    </r>
  </si>
  <si>
    <t>bei 1550 nm</t>
  </si>
  <si>
    <t>bei 1383 nm</t>
  </si>
  <si>
    <t>Sollwert:</t>
  </si>
  <si>
    <r>
      <t>a</t>
    </r>
    <r>
      <rPr>
        <b/>
        <vertAlign val="subscript"/>
        <sz val="10"/>
        <rFont val="Arial"/>
        <family val="2"/>
      </rPr>
      <t>soll</t>
    </r>
    <r>
      <rPr>
        <b/>
        <sz val="12"/>
        <rFont val="Times New Roman"/>
        <family val="1"/>
      </rPr>
      <t xml:space="preserve"> = ( </t>
    </r>
    <r>
      <rPr>
        <b/>
        <sz val="12"/>
        <rFont val="Symbol"/>
        <family val="1"/>
        <charset val="2"/>
      </rPr>
      <t>a</t>
    </r>
    <r>
      <rPr>
        <b/>
        <sz val="12"/>
        <rFont val="Times New Roman"/>
        <family val="1"/>
      </rPr>
      <t xml:space="preserve"> </t>
    </r>
    <r>
      <rPr>
        <sz val="12"/>
        <rFont val="Arial"/>
        <family val="2"/>
      </rPr>
      <t>-</t>
    </r>
    <r>
      <rPr>
        <b/>
        <sz val="12"/>
        <rFont val="Times New Roman"/>
        <family val="1"/>
      </rPr>
      <t xml:space="preserve"> k ) • l </t>
    </r>
    <r>
      <rPr>
        <sz val="12"/>
        <rFont val="Arial"/>
        <family val="2"/>
      </rPr>
      <t>+</t>
    </r>
    <r>
      <rPr>
        <b/>
        <sz val="12"/>
        <rFont val="Times New Roman"/>
        <family val="1"/>
      </rPr>
      <t xml:space="preserve"> a</t>
    </r>
    <r>
      <rPr>
        <vertAlign val="subscript"/>
        <sz val="10"/>
        <rFont val="Arial"/>
        <family val="2"/>
      </rPr>
      <t>S</t>
    </r>
    <r>
      <rPr>
        <b/>
        <sz val="12"/>
        <rFont val="Times New Roman"/>
        <family val="1"/>
      </rPr>
      <t xml:space="preserve"> • n</t>
    </r>
    <r>
      <rPr>
        <vertAlign val="subscript"/>
        <sz val="10"/>
        <rFont val="Arial"/>
        <family val="2"/>
      </rPr>
      <t>S</t>
    </r>
    <r>
      <rPr>
        <b/>
        <sz val="12"/>
        <rFont val="Times New Roman"/>
        <family val="1"/>
      </rPr>
      <t/>
    </r>
  </si>
  <si>
    <t>OTDR (Geräte-Typ):</t>
  </si>
  <si>
    <t>Gerät Nr.:</t>
  </si>
  <si>
    <t>Inventar-Nr.:</t>
  </si>
  <si>
    <t>A</t>
  </si>
  <si>
    <t>B</t>
  </si>
  <si>
    <t>Faser</t>
  </si>
  <si>
    <t>Messwert</t>
  </si>
  <si>
    <t>Istwert</t>
  </si>
  <si>
    <t>Mittelwert</t>
  </si>
  <si>
    <t>(nach Fehlerbeseitigung)</t>
  </si>
  <si>
    <r>
      <t>a</t>
    </r>
    <r>
      <rPr>
        <vertAlign val="subscript"/>
        <sz val="10"/>
        <rFont val="Arial"/>
        <family val="2"/>
      </rPr>
      <t>M</t>
    </r>
  </si>
  <si>
    <t>a</t>
  </si>
  <si>
    <t>Nr.</t>
  </si>
  <si>
    <t>Alle gemessenen Fasern auf Durchgang und Vertauschung geprüft.</t>
  </si>
  <si>
    <t>Gemessen von</t>
  </si>
  <si>
    <t>Name:</t>
  </si>
  <si>
    <t>Datum:</t>
  </si>
  <si>
    <t>Unterschrift:</t>
  </si>
  <si>
    <t>Bezeichnung der Maßnahme</t>
  </si>
  <si>
    <t>Kurzbezeichnung der Baumaßnahme lt. Auftrag</t>
  </si>
  <si>
    <t>Auftrags-Nr.</t>
  </si>
  <si>
    <t>Liniennummer / Abschnittsnummer</t>
  </si>
  <si>
    <t>Kabelbezeichnung</t>
  </si>
  <si>
    <t>Abschnitt A / B</t>
  </si>
  <si>
    <t>Anfangs- und Abschlusspunkt des Kabelabschnitts</t>
  </si>
  <si>
    <r>
      <t xml:space="preserve">Kabellänge </t>
    </r>
    <r>
      <rPr>
        <b/>
        <sz val="12"/>
        <rFont val="Times New Roman"/>
        <family val="1"/>
      </rPr>
      <t>l</t>
    </r>
  </si>
  <si>
    <t>Länge der Kabelanlage in Meter</t>
  </si>
  <si>
    <t>Pflichtwert des Dämpfungsbelags in dB/km (abhängig von Wellenlänge und Kabeltyp)</t>
  </si>
  <si>
    <t>Korrekturwert k</t>
  </si>
  <si>
    <r>
      <t xml:space="preserve">Spleiße </t>
    </r>
    <r>
      <rPr>
        <b/>
        <sz val="12"/>
        <rFont val="Times New Roman"/>
        <family val="1"/>
      </rPr>
      <t>n</t>
    </r>
    <r>
      <rPr>
        <b/>
        <vertAlign val="subscript"/>
        <sz val="10"/>
        <rFont val="Arial"/>
        <family val="2"/>
      </rPr>
      <t>S</t>
    </r>
  </si>
  <si>
    <t>Gesamtanzahl der Spleißstellen</t>
  </si>
  <si>
    <r>
      <t xml:space="preserve">Spleißdämpfung </t>
    </r>
    <r>
      <rPr>
        <b/>
        <sz val="12"/>
        <rFont val="Times New Roman"/>
        <family val="1"/>
      </rPr>
      <t>a</t>
    </r>
    <r>
      <rPr>
        <b/>
        <vertAlign val="subscript"/>
        <sz val="10"/>
        <rFont val="Arial"/>
        <family val="2"/>
      </rPr>
      <t>S</t>
    </r>
  </si>
  <si>
    <r>
      <t xml:space="preserve">Bei Kabellänge </t>
    </r>
    <r>
      <rPr>
        <sz val="10"/>
        <rFont val="Symbol"/>
        <family val="1"/>
        <charset val="2"/>
      </rPr>
      <t>³</t>
    </r>
    <r>
      <rPr>
        <sz val="10"/>
        <rFont val="Arial"/>
        <family val="2"/>
      </rPr>
      <t xml:space="preserve"> 5 km = 0,1 dB, bei &lt; 5 km = 0,2 dB (wird bei Eingabe der Kabellänge automatisch eingetragen)</t>
    </r>
  </si>
  <si>
    <r>
      <t xml:space="preserve">Messlänge </t>
    </r>
    <r>
      <rPr>
        <b/>
        <sz val="12"/>
        <rFont val="Times New Roman"/>
        <family val="1"/>
      </rPr>
      <t>l</t>
    </r>
    <r>
      <rPr>
        <b/>
        <vertAlign val="subscript"/>
        <sz val="10"/>
        <rFont val="Arial"/>
        <family val="2"/>
      </rPr>
      <t>M</t>
    </r>
  </si>
  <si>
    <t>Messlänge in Meter zwischen linkem und rechtem Marker</t>
  </si>
  <si>
    <r>
      <t xml:space="preserve">Spleiße in den Totzonen </t>
    </r>
    <r>
      <rPr>
        <b/>
        <sz val="12"/>
        <rFont val="Times New Roman"/>
        <family val="1"/>
      </rPr>
      <t>n</t>
    </r>
    <r>
      <rPr>
        <b/>
        <vertAlign val="subscript"/>
        <sz val="10"/>
        <rFont val="Arial"/>
        <family val="2"/>
      </rPr>
      <t>TA</t>
    </r>
  </si>
  <si>
    <t>Anzahl der Spleißstellen zwischen Kabelanfang und linkem Marker (Totzone)</t>
  </si>
  <si>
    <r>
      <t xml:space="preserve">Spleiße in den Totzonen </t>
    </r>
    <r>
      <rPr>
        <b/>
        <sz val="12"/>
        <rFont val="Times New Roman"/>
        <family val="1"/>
      </rPr>
      <t>n</t>
    </r>
    <r>
      <rPr>
        <b/>
        <vertAlign val="subscript"/>
        <sz val="10"/>
        <rFont val="Arial"/>
        <family val="2"/>
      </rPr>
      <t>TB</t>
    </r>
  </si>
  <si>
    <t>Anzahl der Spleißstellen zwischen rechtem Marker und Kabelende (Totzone)</t>
  </si>
  <si>
    <t>Blatt Nr.       von</t>
  </si>
  <si>
    <t>Blattnummer / Gesamtanzahl der Blätter</t>
  </si>
  <si>
    <t>Mit einem "X" die Wellenlängen ankreuzen, mit denen gemessen wurde. Bei Eintrag der Fasernummern im Protokoll wird die Wellenlänge automatisch eingetragen. Außerdem werden die Felder zum Eintragen der gemessenen Werte gelb hinterlegt.</t>
  </si>
  <si>
    <t>Am Messgerät gewählte Impulsbreite</t>
  </si>
  <si>
    <t>Vom OTDR abgelesener Ref-Index</t>
  </si>
  <si>
    <t>Wird bei Eingabe der Kabellänge, des Dämpfungsbelags und des Korrekturwertes automatisch berechnet und angezeigt</t>
  </si>
  <si>
    <t>OTDR (Geräte-Typ)</t>
  </si>
  <si>
    <t>Gerät Nr.</t>
  </si>
  <si>
    <t>Inventarnummer</t>
  </si>
  <si>
    <t>Inventarnummer des verwendeten Messgerätes (z.B. D20003789)</t>
  </si>
  <si>
    <t>Faser Nr.</t>
  </si>
  <si>
    <t>Fasernummer des Kabels eintragen (Eintrag von bis zu 12 Fasern möglich). Bei mehr als 12 zu messenden Fasern auf dem ersten Blatt alle Daten bis auf Blatt Nr., Faser Nr. und Messwert eintragen. Dann das Blatt sooft wie benötigt kopieren.</t>
  </si>
  <si>
    <t>Abgelesene Messwerte in gelb hinterlegte Felder eintragen (Messrichtung beachten)</t>
  </si>
  <si>
    <t>Wird aus eingetragenem Messwert und errechnetem Wert für die Totzonen automatisch berechnet (bei Überschreitung des Sollwerts wird der Istwert in rot dargestellt).</t>
  </si>
  <si>
    <t>Wird aus beiden Istwerten automatisch berechnet (Bei Überschreitung des Sollwerts wird der Mittelwert in rot dargestellt).</t>
  </si>
  <si>
    <t>Messwert (nach Fehlerbeseitigung)</t>
  </si>
  <si>
    <t>Abgelesene Messwerte (nach Fehlerbeseitigung) eintragen</t>
  </si>
  <si>
    <t>wird automatisch ausgefüllt</t>
  </si>
  <si>
    <t>Name des Messenden</t>
  </si>
  <si>
    <t>Datum</t>
  </si>
  <si>
    <t>Datum der Abnahmemessung</t>
  </si>
  <si>
    <t>Unterschrift</t>
  </si>
  <si>
    <t>Unterschrift des Messenden (handschriftlich)</t>
  </si>
  <si>
    <t>1310nm</t>
  </si>
  <si>
    <t>1383nm</t>
  </si>
  <si>
    <t>1550nm</t>
  </si>
  <si>
    <t>1625nm</t>
  </si>
  <si>
    <t>Istwert A-B</t>
  </si>
  <si>
    <t>Istwert B-A</t>
  </si>
  <si>
    <t>Totzone</t>
  </si>
  <si>
    <r>
      <t>a</t>
    </r>
    <r>
      <rPr>
        <vertAlign val="subscript"/>
        <sz val="10"/>
        <rFont val="Arial"/>
        <family val="2"/>
      </rPr>
      <t>soll</t>
    </r>
    <r>
      <rPr>
        <b/>
        <sz val="10"/>
        <rFont val="Arial"/>
        <family val="2"/>
      </rPr>
      <t xml:space="preserve"> </t>
    </r>
    <r>
      <rPr>
        <sz val="10"/>
        <rFont val="Arial"/>
        <family val="2"/>
      </rPr>
      <t>=</t>
    </r>
  </si>
  <si>
    <t>(Gemessen nach HB Band 12)</t>
  </si>
  <si>
    <t>Für alle Wellenlängen gleich</t>
  </si>
  <si>
    <t xml:space="preserve">Istwert: </t>
  </si>
  <si>
    <r>
      <t>a  = a</t>
    </r>
    <r>
      <rPr>
        <b/>
        <vertAlign val="subscript"/>
        <sz val="10"/>
        <rFont val="Arial"/>
        <family val="2"/>
      </rPr>
      <t>M</t>
    </r>
    <r>
      <rPr>
        <b/>
        <sz val="12"/>
        <rFont val="Times New Roman"/>
        <family val="1"/>
      </rPr>
      <t xml:space="preserve"> </t>
    </r>
    <r>
      <rPr>
        <sz val="12"/>
        <rFont val="Arial"/>
        <family val="2"/>
      </rPr>
      <t>+</t>
    </r>
    <r>
      <rPr>
        <b/>
        <sz val="12"/>
        <rFont val="Times New Roman"/>
        <family val="1"/>
      </rPr>
      <t xml:space="preserve"> ( </t>
    </r>
    <r>
      <rPr>
        <b/>
        <sz val="12"/>
        <rFont val="Symbol"/>
        <family val="1"/>
        <charset val="2"/>
      </rPr>
      <t>a</t>
    </r>
    <r>
      <rPr>
        <b/>
        <sz val="12"/>
        <rFont val="Times New Roman"/>
        <family val="1"/>
      </rPr>
      <t xml:space="preserve"> - k ) </t>
    </r>
    <r>
      <rPr>
        <sz val="12"/>
        <rFont val="Arial"/>
        <family val="2"/>
      </rPr>
      <t>•</t>
    </r>
    <r>
      <rPr>
        <b/>
        <sz val="12"/>
        <rFont val="Times New Roman"/>
        <family val="1"/>
      </rPr>
      <t xml:space="preserve"> ( l - l</t>
    </r>
    <r>
      <rPr>
        <vertAlign val="subscript"/>
        <sz val="10"/>
        <rFont val="Arial"/>
        <family val="2"/>
      </rPr>
      <t xml:space="preserve">M </t>
    </r>
    <r>
      <rPr>
        <b/>
        <sz val="12"/>
        <rFont val="Times New Roman"/>
        <family val="1"/>
      </rPr>
      <t xml:space="preserve">) </t>
    </r>
    <r>
      <rPr>
        <sz val="12"/>
        <rFont val="Arial"/>
        <family val="2"/>
      </rPr>
      <t>+</t>
    </r>
    <r>
      <rPr>
        <b/>
        <sz val="12"/>
        <rFont val="Times New Roman"/>
        <family val="1"/>
      </rPr>
      <t xml:space="preserve"> a</t>
    </r>
    <r>
      <rPr>
        <vertAlign val="subscript"/>
        <sz val="10"/>
        <rFont val="Arial"/>
        <family val="2"/>
      </rPr>
      <t>S</t>
    </r>
    <r>
      <rPr>
        <b/>
        <sz val="12"/>
        <rFont val="Times New Roman"/>
        <family val="1"/>
      </rPr>
      <t xml:space="preserve"> • ( n</t>
    </r>
    <r>
      <rPr>
        <b/>
        <vertAlign val="subscript"/>
        <sz val="10"/>
        <rFont val="Arial"/>
        <family val="2"/>
      </rPr>
      <t>TA</t>
    </r>
    <r>
      <rPr>
        <b/>
        <sz val="12"/>
        <rFont val="Times New Roman"/>
        <family val="1"/>
      </rPr>
      <t xml:space="preserve"> </t>
    </r>
    <r>
      <rPr>
        <sz val="12"/>
        <rFont val="Arial"/>
        <family val="2"/>
      </rPr>
      <t>+</t>
    </r>
    <r>
      <rPr>
        <b/>
        <sz val="12"/>
        <rFont val="Times New Roman"/>
        <family val="1"/>
      </rPr>
      <t xml:space="preserve"> n</t>
    </r>
    <r>
      <rPr>
        <b/>
        <vertAlign val="subscript"/>
        <sz val="10"/>
        <rFont val="Arial"/>
        <family val="2"/>
      </rPr>
      <t>TB</t>
    </r>
    <r>
      <rPr>
        <b/>
        <sz val="12"/>
        <rFont val="Times New Roman"/>
        <family val="1"/>
      </rPr>
      <t xml:space="preserve"> )</t>
    </r>
  </si>
  <si>
    <t>bei 1625 nm</t>
  </si>
  <si>
    <t>Sollwert1</t>
  </si>
  <si>
    <t>Sollwert2</t>
  </si>
  <si>
    <r>
      <t>Dämpfungsbelag 
a</t>
    </r>
    <r>
      <rPr>
        <b/>
        <vertAlign val="subscript"/>
        <sz val="10"/>
        <rFont val="Arial"/>
        <family val="2"/>
      </rPr>
      <t>1310nm</t>
    </r>
    <r>
      <rPr>
        <b/>
        <sz val="10"/>
        <rFont val="Arial"/>
        <family val="2"/>
      </rPr>
      <t xml:space="preserve"> / a</t>
    </r>
    <r>
      <rPr>
        <b/>
        <vertAlign val="subscript"/>
        <sz val="10"/>
        <rFont val="Arial"/>
        <family val="2"/>
      </rPr>
      <t>1383nm</t>
    </r>
    <r>
      <rPr>
        <b/>
        <sz val="10"/>
        <rFont val="Arial"/>
        <family val="2"/>
      </rPr>
      <t xml:space="preserve"> / a</t>
    </r>
    <r>
      <rPr>
        <b/>
        <vertAlign val="subscript"/>
        <sz val="10"/>
        <rFont val="Arial"/>
        <family val="2"/>
      </rPr>
      <t>1550nm</t>
    </r>
    <r>
      <rPr>
        <b/>
        <sz val="10"/>
        <rFont val="Arial"/>
        <family val="2"/>
      </rPr>
      <t xml:space="preserve"> / a</t>
    </r>
    <r>
      <rPr>
        <b/>
        <vertAlign val="subscript"/>
        <sz val="10"/>
        <rFont val="Arial"/>
        <family val="2"/>
      </rPr>
      <t>1625nm</t>
    </r>
  </si>
  <si>
    <t>Typ des verwendeten Messgerätes (z.B. FTB-7400D-2347B-EA)</t>
  </si>
  <si>
    <t>Fabriknummer des verwendeten Messgerätes (z.B. 367190)</t>
  </si>
  <si>
    <r>
      <t>!</t>
    </r>
    <r>
      <rPr>
        <b/>
        <sz val="36"/>
        <color indexed="14"/>
        <rFont val="TeleLogo"/>
      </rPr>
      <t>"</t>
    </r>
    <r>
      <rPr>
        <b/>
        <sz val="36"/>
        <color indexed="22"/>
        <rFont val="TeleLogo"/>
      </rPr>
      <t>§§§</t>
    </r>
  </si>
  <si>
    <t>SM-Auftragsnummer</t>
  </si>
  <si>
    <t>Messprotokoll 1 aus Handbuch 12, Teil 1 (Dok.-Nr.: N2VA0225), Abschnitt 5.16</t>
  </si>
</sst>
</file>

<file path=xl/styles.xml><?xml version="1.0" encoding="utf-8"?>
<styleSheet xmlns="http://schemas.openxmlformats.org/spreadsheetml/2006/main">
  <numFmts count="6">
    <numFmt numFmtId="164" formatCode="0.0"/>
    <numFmt numFmtId="165" formatCode="#\ ##0.0"/>
    <numFmt numFmtId="166" formatCode="d/\ mmmm\ yyyy"/>
    <numFmt numFmtId="167" formatCode="0.0000"/>
    <numFmt numFmtId="168" formatCode=";;;"/>
    <numFmt numFmtId="169" formatCode="0.00\ \d\B"/>
  </numFmts>
  <fonts count="25">
    <font>
      <sz val="10"/>
      <name val="Arial"/>
    </font>
    <font>
      <sz val="10"/>
      <name val="Arial"/>
      <family val="2"/>
    </font>
    <font>
      <b/>
      <sz val="12"/>
      <name val="Arial"/>
      <family val="2"/>
    </font>
    <font>
      <b/>
      <vertAlign val="subscript"/>
      <sz val="8"/>
      <name val="Arial"/>
      <family val="2"/>
    </font>
    <font>
      <b/>
      <sz val="12"/>
      <name val="Times New Roman"/>
      <family val="1"/>
    </font>
    <font>
      <sz val="12"/>
      <name val="Times New Roman"/>
      <family val="1"/>
    </font>
    <font>
      <b/>
      <sz val="8"/>
      <name val="Arial"/>
      <family val="2"/>
    </font>
    <font>
      <b/>
      <sz val="12"/>
      <color indexed="8"/>
      <name val="Symbol"/>
      <family val="1"/>
      <charset val="2"/>
    </font>
    <font>
      <b/>
      <sz val="10"/>
      <name val="Arial"/>
      <family val="2"/>
    </font>
    <font>
      <b/>
      <sz val="22"/>
      <name val="Times New Roman"/>
      <family val="1"/>
    </font>
    <font>
      <b/>
      <sz val="18"/>
      <name val="Times New Roman"/>
      <family val="1"/>
    </font>
    <font>
      <sz val="12"/>
      <name val="Arial"/>
      <family val="2"/>
    </font>
    <font>
      <b/>
      <sz val="8"/>
      <color indexed="10"/>
      <name val="Arial"/>
      <family val="2"/>
    </font>
    <font>
      <b/>
      <vertAlign val="subscript"/>
      <sz val="10"/>
      <name val="Arial"/>
      <family val="2"/>
    </font>
    <font>
      <b/>
      <sz val="10"/>
      <color indexed="9"/>
      <name val="Arial"/>
      <family val="2"/>
    </font>
    <font>
      <vertAlign val="subscript"/>
      <sz val="10"/>
      <name val="Arial"/>
      <family val="2"/>
    </font>
    <font>
      <b/>
      <sz val="12"/>
      <name val="Symbol"/>
      <family val="1"/>
      <charset val="2"/>
    </font>
    <font>
      <b/>
      <vertAlign val="subscript"/>
      <sz val="10"/>
      <color indexed="8"/>
      <name val="Arial"/>
      <family val="2"/>
    </font>
    <font>
      <sz val="10"/>
      <name val="Symbol"/>
      <family val="1"/>
      <charset val="2"/>
    </font>
    <font>
      <sz val="10"/>
      <color indexed="10"/>
      <name val="Arial"/>
      <family val="2"/>
    </font>
    <font>
      <b/>
      <sz val="10"/>
      <name val="Times New Roman"/>
      <family val="1"/>
    </font>
    <font>
      <b/>
      <sz val="9"/>
      <name val="Arial"/>
      <family val="2"/>
    </font>
    <font>
      <sz val="8"/>
      <name val="Arial"/>
      <family val="2"/>
    </font>
    <font>
      <b/>
      <sz val="36"/>
      <color indexed="22"/>
      <name val="TeleLogo"/>
    </font>
    <font>
      <b/>
      <sz val="36"/>
      <color indexed="14"/>
      <name val="TeleLogo"/>
    </font>
  </fonts>
  <fills count="3">
    <fill>
      <patternFill patternType="none"/>
    </fill>
    <fill>
      <patternFill patternType="gray125"/>
    </fill>
    <fill>
      <patternFill patternType="solid">
        <fgColor indexed="4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style="medium">
        <color indexed="64"/>
      </left>
      <right/>
      <top style="thin">
        <color indexed="64"/>
      </top>
      <bottom style="thin">
        <color indexed="22"/>
      </bottom>
      <diagonal/>
    </border>
    <border>
      <left/>
      <right style="medium">
        <color indexed="64"/>
      </right>
      <top style="thin">
        <color indexed="64"/>
      </top>
      <bottom style="thin">
        <color indexed="2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medium">
        <color indexed="64"/>
      </left>
      <right/>
      <top style="thin">
        <color indexed="22"/>
      </top>
      <bottom style="thin">
        <color indexed="64"/>
      </bottom>
      <diagonal/>
    </border>
    <border>
      <left/>
      <right style="medium">
        <color indexed="64"/>
      </right>
      <top style="thin">
        <color indexed="22"/>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22"/>
      </bottom>
      <diagonal/>
    </border>
    <border>
      <left/>
      <right/>
      <top/>
      <bottom style="thin">
        <color indexed="22"/>
      </bottom>
      <diagonal/>
    </border>
    <border>
      <left style="medium">
        <color indexed="64"/>
      </left>
      <right/>
      <top/>
      <bottom style="thin">
        <color indexed="22"/>
      </bottom>
      <diagonal/>
    </border>
    <border>
      <left/>
      <right style="medium">
        <color indexed="64"/>
      </right>
      <top/>
      <bottom style="thin">
        <color indexed="22"/>
      </bottom>
      <diagonal/>
    </border>
    <border>
      <left style="thin">
        <color indexed="64"/>
      </left>
      <right/>
      <top style="thin">
        <color indexed="22"/>
      </top>
      <bottom style="medium">
        <color indexed="64"/>
      </bottom>
      <diagonal/>
    </border>
    <border>
      <left/>
      <right/>
      <top style="thin">
        <color indexed="22"/>
      </top>
      <bottom style="medium">
        <color indexed="64"/>
      </bottom>
      <diagonal/>
    </border>
    <border>
      <left style="medium">
        <color indexed="64"/>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dashed">
        <color indexed="64"/>
      </top>
      <bottom style="dashed">
        <color indexed="64"/>
      </bottom>
      <diagonal/>
    </border>
    <border>
      <left/>
      <right/>
      <top style="medium">
        <color indexed="64"/>
      </top>
      <bottom style="dashed">
        <color indexed="64"/>
      </bottom>
      <diagonal/>
    </border>
  </borders>
  <cellStyleXfs count="2">
    <xf numFmtId="0" fontId="0" fillId="0" borderId="0"/>
    <xf numFmtId="0" fontId="1" fillId="0" borderId="0"/>
  </cellStyleXfs>
  <cellXfs count="274">
    <xf numFmtId="0" fontId="0" fillId="0" borderId="0" xfId="0"/>
    <xf numFmtId="0" fontId="8" fillId="0" borderId="1" xfId="0" applyFont="1" applyBorder="1" applyAlignment="1" applyProtection="1">
      <alignment horizontal="left" vertical="center"/>
      <protection hidden="1"/>
    </xf>
    <xf numFmtId="0" fontId="8" fillId="0" borderId="0" xfId="0" applyFont="1" applyAlignment="1" applyProtection="1">
      <alignment vertical="top"/>
    </xf>
    <xf numFmtId="0" fontId="0" fillId="0" borderId="0" xfId="0" applyAlignment="1" applyProtection="1">
      <alignment vertical="top" wrapText="1"/>
    </xf>
    <xf numFmtId="0" fontId="0" fillId="0" borderId="0" xfId="0" applyProtection="1"/>
    <xf numFmtId="0" fontId="0" fillId="0" borderId="1" xfId="0" applyBorder="1" applyAlignment="1" applyProtection="1">
      <alignment vertical="center" wrapText="1"/>
    </xf>
    <xf numFmtId="0" fontId="0" fillId="0" borderId="0" xfId="0" applyAlignment="1" applyProtection="1">
      <alignment vertical="center"/>
    </xf>
    <xf numFmtId="0" fontId="8" fillId="0" borderId="1" xfId="0" applyFont="1" applyBorder="1" applyAlignment="1" applyProtection="1">
      <alignment vertical="center"/>
    </xf>
    <xf numFmtId="0" fontId="8" fillId="0" borderId="1" xfId="0" applyFont="1" applyBorder="1" applyAlignment="1" applyProtection="1">
      <alignment vertical="top"/>
    </xf>
    <xf numFmtId="0" fontId="0" fillId="0" borderId="1" xfId="0" applyBorder="1" applyAlignment="1" applyProtection="1">
      <alignment vertical="top" wrapText="1"/>
    </xf>
    <xf numFmtId="0" fontId="4" fillId="0" borderId="1" xfId="0" applyFont="1" applyBorder="1" applyAlignment="1" applyProtection="1">
      <alignment vertical="top"/>
    </xf>
    <xf numFmtId="0" fontId="8" fillId="0" borderId="1" xfId="0" applyFont="1" applyBorder="1" applyAlignment="1" applyProtection="1">
      <alignment vertical="top" wrapText="1"/>
    </xf>
    <xf numFmtId="0" fontId="19" fillId="0" borderId="0" xfId="0" applyFont="1" applyAlignment="1" applyProtection="1">
      <alignment vertical="center"/>
    </xf>
    <xf numFmtId="0" fontId="8" fillId="0" borderId="0" xfId="0" applyFont="1" applyAlignment="1" applyProtection="1">
      <alignment horizontal="center" vertical="center"/>
    </xf>
    <xf numFmtId="0" fontId="2" fillId="0" borderId="0" xfId="0" applyFont="1" applyAlignment="1" applyProtection="1">
      <alignment horizontal="center" vertical="center"/>
    </xf>
    <xf numFmtId="0" fontId="9" fillId="0" borderId="2" xfId="0" applyFont="1" applyBorder="1" applyAlignment="1" applyProtection="1">
      <alignment horizontal="centerContinuous" vertical="center"/>
    </xf>
    <xf numFmtId="0" fontId="9" fillId="0" borderId="3" xfId="0" applyFont="1" applyBorder="1" applyAlignment="1" applyProtection="1">
      <alignment horizontal="centerContinuous" vertical="center"/>
    </xf>
    <xf numFmtId="0" fontId="9" fillId="0" borderId="4" xfId="0" applyFont="1" applyBorder="1" applyAlignment="1" applyProtection="1">
      <alignment horizontal="centerContinuous" vertical="center"/>
    </xf>
    <xf numFmtId="0" fontId="10" fillId="0" borderId="5" xfId="0" applyFont="1" applyBorder="1" applyAlignment="1" applyProtection="1">
      <alignment horizontal="centerContinuous" vertical="center"/>
    </xf>
    <xf numFmtId="0" fontId="10" fillId="0" borderId="6" xfId="0" applyFont="1" applyBorder="1" applyAlignment="1" applyProtection="1">
      <alignment horizontal="centerContinuous" vertical="center"/>
    </xf>
    <xf numFmtId="0" fontId="10" fillId="0" borderId="7" xfId="0" applyFont="1" applyBorder="1" applyAlignment="1" applyProtection="1">
      <alignment horizontal="centerContinuous"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3" xfId="0" applyFont="1" applyBorder="1" applyAlignment="1" applyProtection="1">
      <alignment horizontal="center" vertical="center"/>
    </xf>
    <xf numFmtId="0" fontId="8" fillId="0" borderId="8" xfId="0" applyFont="1" applyBorder="1" applyAlignment="1" applyProtection="1">
      <alignment horizontal="left" vertical="center"/>
    </xf>
    <xf numFmtId="0" fontId="8" fillId="0" borderId="4" xfId="0" applyFont="1" applyBorder="1" applyAlignment="1" applyProtection="1">
      <alignment horizontal="center" vertical="center"/>
    </xf>
    <xf numFmtId="0" fontId="8" fillId="0" borderId="5" xfId="0" applyFont="1" applyFill="1" applyBorder="1" applyAlignment="1" applyProtection="1">
      <alignment horizontal="left" vertical="center"/>
    </xf>
    <xf numFmtId="0" fontId="8" fillId="0" borderId="6" xfId="0" applyFont="1" applyBorder="1" applyAlignment="1" applyProtection="1">
      <alignment horizontal="center" vertical="center"/>
    </xf>
    <xf numFmtId="0" fontId="8" fillId="0" borderId="9" xfId="0" applyFont="1" applyFill="1" applyBorder="1" applyAlignment="1" applyProtection="1">
      <alignment horizontal="left" vertical="center"/>
    </xf>
    <xf numFmtId="0" fontId="8" fillId="0" borderId="7"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0" borderId="3" xfId="0" applyFont="1" applyBorder="1" applyAlignment="1" applyProtection="1">
      <alignment horizontal="left" vertical="center"/>
    </xf>
    <xf numFmtId="0" fontId="8" fillId="0" borderId="10" xfId="0" applyFont="1" applyBorder="1" applyAlignment="1" applyProtection="1">
      <alignment horizontal="left" vertical="center"/>
    </xf>
    <xf numFmtId="0" fontId="2" fillId="0" borderId="4" xfId="0" applyFont="1" applyBorder="1" applyAlignment="1" applyProtection="1">
      <alignment horizontal="center" vertical="center"/>
    </xf>
    <xf numFmtId="0" fontId="8" fillId="0" borderId="0" xfId="0" applyFont="1" applyAlignment="1" applyProtection="1">
      <alignment horizontal="left" vertical="center"/>
    </xf>
    <xf numFmtId="0" fontId="2" fillId="0" borderId="0" xfId="0" applyFont="1" applyBorder="1" applyAlignment="1" applyProtection="1">
      <alignment horizontal="center" vertical="center"/>
    </xf>
    <xf numFmtId="0" fontId="2"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3" xfId="0" applyFont="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horizontal="center"/>
    </xf>
    <xf numFmtId="0" fontId="3" fillId="0" borderId="0" xfId="0" applyFont="1" applyBorder="1" applyAlignment="1" applyProtection="1">
      <alignment horizontal="left"/>
    </xf>
    <xf numFmtId="0" fontId="13" fillId="0" borderId="0" xfId="0" applyFont="1" applyBorder="1" applyAlignment="1" applyProtection="1">
      <alignment horizontal="left" vertical="center"/>
    </xf>
    <xf numFmtId="0" fontId="8" fillId="0" borderId="14" xfId="0" applyFont="1" applyBorder="1" applyAlignment="1" applyProtection="1">
      <alignment horizontal="left" vertical="center"/>
    </xf>
    <xf numFmtId="0" fontId="8" fillId="0" borderId="11" xfId="0" applyFont="1" applyBorder="1" applyAlignment="1" applyProtection="1">
      <alignment horizontal="center" vertical="center"/>
    </xf>
    <xf numFmtId="0" fontId="3" fillId="0" borderId="0" xfId="0" applyFont="1" applyBorder="1" applyAlignment="1" applyProtection="1">
      <alignment horizontal="center"/>
    </xf>
    <xf numFmtId="0" fontId="8" fillId="0" borderId="15" xfId="0" applyFont="1" applyBorder="1" applyAlignment="1" applyProtection="1">
      <alignment horizontal="left"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0" xfId="0" applyFont="1" applyFill="1" applyBorder="1" applyAlignment="1" applyProtection="1">
      <alignment horizontal="left" vertical="center"/>
    </xf>
    <xf numFmtId="0" fontId="2" fillId="0" borderId="13" xfId="0" applyFont="1" applyBorder="1" applyAlignment="1" applyProtection="1">
      <alignment horizontal="center" vertical="center"/>
    </xf>
    <xf numFmtId="167" fontId="8" fillId="0" borderId="11" xfId="0" applyNumberFormat="1" applyFont="1" applyFill="1" applyBorder="1" applyAlignment="1" applyProtection="1">
      <alignment horizontal="righ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8" fillId="0" borderId="14" xfId="0" applyFont="1" applyBorder="1" applyAlignment="1" applyProtection="1">
      <alignment horizontal="center" vertical="center"/>
    </xf>
    <xf numFmtId="1" fontId="8" fillId="0" borderId="0" xfId="0" applyNumberFormat="1" applyFont="1" applyFill="1" applyBorder="1" applyAlignment="1" applyProtection="1">
      <alignment horizontal="right" vertical="center"/>
    </xf>
    <xf numFmtId="0" fontId="8" fillId="0" borderId="0" xfId="0" applyFont="1" applyFill="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8" fillId="0" borderId="9" xfId="0" applyFont="1" applyBorder="1" applyAlignment="1" applyProtection="1">
      <alignment horizontal="center" vertical="center"/>
    </xf>
    <xf numFmtId="164" fontId="8" fillId="0" borderId="6" xfId="0" applyNumberFormat="1" applyFont="1" applyFill="1" applyBorder="1" applyAlignment="1" applyProtection="1">
      <alignment horizontal="right" vertical="center"/>
    </xf>
    <xf numFmtId="0" fontId="8" fillId="0" borderId="6" xfId="0" applyFont="1" applyBorder="1" applyAlignment="1" applyProtection="1">
      <alignment horizontal="left" vertical="center"/>
    </xf>
    <xf numFmtId="0" fontId="6" fillId="0" borderId="12" xfId="0" applyFont="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left" vertical="center"/>
    </xf>
    <xf numFmtId="164" fontId="8" fillId="0" borderId="0" xfId="0" applyNumberFormat="1" applyFont="1" applyFill="1" applyBorder="1" applyAlignment="1" applyProtection="1">
      <alignment horizontal="right" vertical="center"/>
    </xf>
    <xf numFmtId="0" fontId="3" fillId="0" borderId="0" xfId="0" applyFont="1" applyBorder="1" applyAlignment="1" applyProtection="1">
      <alignment horizontal="left" vertical="center"/>
    </xf>
    <xf numFmtId="2" fontId="6" fillId="0" borderId="3" xfId="0" applyNumberFormat="1" applyFont="1" applyBorder="1" applyAlignment="1" applyProtection="1">
      <alignment horizontal="right" vertical="center"/>
    </xf>
    <xf numFmtId="0" fontId="6" fillId="0" borderId="0" xfId="0" applyFont="1" applyBorder="1" applyAlignment="1" applyProtection="1">
      <alignment horizontal="right" vertical="center"/>
    </xf>
    <xf numFmtId="2" fontId="8" fillId="0" borderId="3" xfId="0" applyNumberFormat="1" applyFont="1" applyBorder="1" applyAlignment="1" applyProtection="1">
      <alignment horizontal="right" vertical="center"/>
    </xf>
    <xf numFmtId="0" fontId="8" fillId="0" borderId="19" xfId="0" applyFont="1" applyBorder="1" applyAlignment="1" applyProtection="1">
      <alignment horizontal="left" vertical="center"/>
    </xf>
    <xf numFmtId="0" fontId="2" fillId="0" borderId="20" xfId="0" applyFont="1" applyBorder="1" applyAlignment="1" applyProtection="1">
      <alignment horizontal="center" vertical="center"/>
    </xf>
    <xf numFmtId="0" fontId="8" fillId="0" borderId="21" xfId="0" applyFont="1" applyFill="1" applyBorder="1" applyAlignment="1" applyProtection="1">
      <alignment horizontal="right" vertical="center"/>
    </xf>
    <xf numFmtId="0" fontId="6"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7" fillId="0" borderId="0" xfId="1"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wrapText="1"/>
    </xf>
    <xf numFmtId="2" fontId="8" fillId="0" borderId="0" xfId="0" applyNumberFormat="1" applyFont="1" applyBorder="1" applyAlignment="1" applyProtection="1">
      <alignment horizontal="right" vertical="center"/>
    </xf>
    <xf numFmtId="2" fontId="6" fillId="0" borderId="0" xfId="0" applyNumberFormat="1" applyFont="1" applyBorder="1" applyAlignment="1" applyProtection="1">
      <alignment horizontal="right" vertical="center"/>
    </xf>
    <xf numFmtId="168" fontId="14" fillId="0" borderId="0" xfId="0" applyNumberFormat="1" applyFont="1" applyBorder="1" applyAlignment="1" applyProtection="1">
      <alignment horizontal="center" vertical="center"/>
    </xf>
    <xf numFmtId="0" fontId="6" fillId="0" borderId="0" xfId="0" applyFont="1" applyBorder="1" applyAlignment="1" applyProtection="1">
      <alignment horizontal="right"/>
    </xf>
    <xf numFmtId="0" fontId="20" fillId="0" borderId="0" xfId="0" applyFont="1" applyBorder="1" applyAlignment="1" applyProtection="1">
      <alignment horizontal="left"/>
    </xf>
    <xf numFmtId="2" fontId="14" fillId="0" borderId="0" xfId="0" applyNumberFormat="1" applyFont="1" applyBorder="1" applyAlignment="1" applyProtection="1">
      <alignment horizontal="center" vertical="center"/>
    </xf>
    <xf numFmtId="0" fontId="13" fillId="0" borderId="0" xfId="0" applyFont="1" applyBorder="1" applyAlignment="1" applyProtection="1">
      <alignment horizontal="left"/>
    </xf>
    <xf numFmtId="0" fontId="2" fillId="0" borderId="0" xfId="0" applyFont="1" applyAlignment="1" applyProtection="1">
      <alignment horizontal="center"/>
    </xf>
    <xf numFmtId="0" fontId="4" fillId="0" borderId="0" xfId="0" applyFont="1" applyBorder="1" applyAlignment="1" applyProtection="1">
      <alignment horizontal="center"/>
    </xf>
    <xf numFmtId="0" fontId="6" fillId="0" borderId="22" xfId="0" applyFont="1" applyBorder="1" applyAlignment="1" applyProtection="1">
      <alignment horizontal="left" vertical="center"/>
    </xf>
    <xf numFmtId="0" fontId="3" fillId="0" borderId="18" xfId="0" applyFont="1" applyBorder="1" applyAlignment="1" applyProtection="1">
      <alignment horizontal="left" vertical="center"/>
    </xf>
    <xf numFmtId="0" fontId="4" fillId="0" borderId="18" xfId="0" applyFont="1" applyBorder="1" applyAlignment="1" applyProtection="1">
      <alignment horizontal="center" vertical="center"/>
    </xf>
    <xf numFmtId="0" fontId="5" fillId="0" borderId="18" xfId="0" applyFont="1" applyBorder="1" applyAlignment="1" applyProtection="1">
      <alignment horizontal="center" vertical="center"/>
    </xf>
    <xf numFmtId="168" fontId="14" fillId="0" borderId="18" xfId="0" applyNumberFormat="1" applyFont="1" applyBorder="1" applyAlignment="1" applyProtection="1">
      <alignment horizontal="center" vertical="center"/>
    </xf>
    <xf numFmtId="0" fontId="6" fillId="0" borderId="18" xfId="0" applyFont="1" applyBorder="1" applyAlignment="1" applyProtection="1">
      <alignment horizontal="right" vertical="center"/>
    </xf>
    <xf numFmtId="0" fontId="8" fillId="0" borderId="23" xfId="0" applyFont="1" applyBorder="1" applyAlignment="1" applyProtection="1">
      <alignment horizontal="right" vertical="center"/>
    </xf>
    <xf numFmtId="0" fontId="6" fillId="0" borderId="12"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center" vertical="center"/>
    </xf>
    <xf numFmtId="168" fontId="8" fillId="0" borderId="0" xfId="0" applyNumberFormat="1" applyFont="1" applyBorder="1" applyAlignment="1" applyProtection="1">
      <alignment horizontal="center" vertical="center"/>
    </xf>
    <xf numFmtId="0" fontId="8" fillId="0" borderId="11" xfId="0" applyFont="1" applyBorder="1" applyAlignment="1" applyProtection="1">
      <alignment horizontal="right" vertical="center"/>
    </xf>
    <xf numFmtId="0" fontId="8" fillId="0" borderId="12"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11"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4" xfId="0" applyFont="1" applyFill="1" applyBorder="1" applyAlignment="1" applyProtection="1">
      <alignment vertical="center"/>
    </xf>
    <xf numFmtId="0" fontId="6" fillId="0" borderId="25" xfId="0" applyFont="1" applyFill="1" applyBorder="1" applyAlignment="1" applyProtection="1">
      <alignment vertical="center"/>
    </xf>
    <xf numFmtId="0" fontId="6" fillId="0" borderId="25" xfId="0" applyFont="1" applyBorder="1" applyAlignment="1" applyProtection="1">
      <alignment horizontal="center" vertical="center"/>
    </xf>
    <xf numFmtId="0" fontId="6" fillId="0" borderId="26"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27" xfId="0" applyFont="1" applyBorder="1" applyAlignment="1" applyProtection="1">
      <alignment horizontal="center" vertical="center"/>
    </xf>
    <xf numFmtId="0" fontId="6" fillId="0" borderId="28"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0" xfId="0" applyFont="1" applyAlignment="1" applyProtection="1">
      <alignment horizontal="center" vertical="center"/>
    </xf>
    <xf numFmtId="0" fontId="6" fillId="0" borderId="13"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vertical="center"/>
    </xf>
    <xf numFmtId="0" fontId="6" fillId="0" borderId="15" xfId="0" applyFont="1" applyFill="1" applyBorder="1" applyAlignment="1" applyProtection="1">
      <alignment horizontal="centerContinuous" vertical="center"/>
    </xf>
    <xf numFmtId="0" fontId="6" fillId="0" borderId="16" xfId="0" applyFont="1" applyFill="1" applyBorder="1" applyAlignment="1" applyProtection="1">
      <alignment horizontal="centerContinuous" vertical="center"/>
    </xf>
    <xf numFmtId="0" fontId="6" fillId="0" borderId="29" xfId="0" applyFont="1" applyFill="1" applyBorder="1" applyAlignment="1" applyProtection="1">
      <alignment horizontal="centerContinuous" vertical="center"/>
    </xf>
    <xf numFmtId="0" fontId="6" fillId="0" borderId="12" xfId="0" applyFont="1" applyFill="1" applyBorder="1" applyAlignment="1" applyProtection="1">
      <alignment horizontal="centerContinuous" vertical="center"/>
    </xf>
    <xf numFmtId="0" fontId="6" fillId="0" borderId="17" xfId="0" applyFont="1" applyFill="1" applyBorder="1" applyAlignment="1" applyProtection="1">
      <alignment horizontal="centerContinuous" vertical="center"/>
    </xf>
    <xf numFmtId="0" fontId="6" fillId="0" borderId="11" xfId="0" applyFont="1" applyFill="1" applyBorder="1" applyAlignment="1" applyProtection="1">
      <alignment horizontal="centerContinuous" vertical="center"/>
    </xf>
    <xf numFmtId="0" fontId="6" fillId="0" borderId="0" xfId="0" applyFont="1" applyAlignment="1" applyProtection="1">
      <alignment horizontal="left" vertical="center"/>
    </xf>
    <xf numFmtId="0" fontId="6" fillId="0" borderId="12" xfId="0" applyFont="1" applyBorder="1" applyAlignment="1" applyProtection="1">
      <alignment horizontal="center" vertical="center"/>
    </xf>
    <xf numFmtId="0" fontId="6" fillId="0" borderId="13"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1"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0" xfId="0" applyFont="1" applyFill="1" applyBorder="1" applyAlignment="1" applyProtection="1">
      <alignment vertical="center"/>
    </xf>
    <xf numFmtId="0" fontId="6" fillId="0" borderId="13"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30" xfId="0" applyFont="1" applyFill="1" applyBorder="1" applyAlignment="1" applyProtection="1">
      <alignment vertical="center"/>
    </xf>
    <xf numFmtId="0" fontId="6" fillId="0" borderId="18" xfId="0" applyFont="1" applyFill="1" applyBorder="1" applyAlignment="1" applyProtection="1">
      <alignment vertical="center"/>
    </xf>
    <xf numFmtId="0" fontId="6" fillId="0" borderId="18" xfId="0" applyFont="1" applyFill="1" applyBorder="1" applyAlignment="1" applyProtection="1">
      <alignment horizontal="center" vertical="center"/>
    </xf>
    <xf numFmtId="0" fontId="6" fillId="0" borderId="30" xfId="0" applyFont="1" applyBorder="1" applyAlignment="1" applyProtection="1">
      <alignment horizontal="center" vertical="center"/>
    </xf>
    <xf numFmtId="0" fontId="6" fillId="0" borderId="22" xfId="0" applyFont="1" applyFill="1" applyBorder="1" applyAlignment="1" applyProtection="1">
      <alignment vertical="center"/>
    </xf>
    <xf numFmtId="0" fontId="6" fillId="0" borderId="23" xfId="0" applyFont="1" applyFill="1" applyBorder="1" applyAlignment="1" applyProtection="1">
      <alignment vertical="center"/>
    </xf>
    <xf numFmtId="0" fontId="6"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6" fillId="0" borderId="31" xfId="0" applyFont="1" applyBorder="1" applyAlignment="1" applyProtection="1">
      <alignment horizontal="center" vertical="center"/>
    </xf>
    <xf numFmtId="0" fontId="8" fillId="0" borderId="20" xfId="0" applyFont="1" applyBorder="1" applyAlignment="1" applyProtection="1">
      <alignment horizontal="left" vertical="center"/>
    </xf>
    <xf numFmtId="0" fontId="8" fillId="0" borderId="32" xfId="0" applyFont="1" applyFill="1" applyBorder="1" applyAlignment="1" applyProtection="1">
      <alignment vertical="center"/>
    </xf>
    <xf numFmtId="0" fontId="8" fillId="0" borderId="33" xfId="0" applyFont="1" applyFill="1" applyBorder="1" applyAlignment="1" applyProtection="1">
      <alignment vertical="center"/>
    </xf>
    <xf numFmtId="2" fontId="8" fillId="0" borderId="32" xfId="0" applyNumberFormat="1" applyFont="1" applyFill="1" applyBorder="1" applyAlignment="1" applyProtection="1">
      <alignment vertical="center"/>
    </xf>
    <xf numFmtId="2" fontId="8" fillId="0" borderId="33" xfId="0" applyNumberFormat="1" applyFont="1" applyFill="1" applyBorder="1" applyAlignment="1" applyProtection="1">
      <alignment vertical="center"/>
    </xf>
    <xf numFmtId="0" fontId="8" fillId="0" borderId="34" xfId="0" applyFont="1" applyFill="1" applyBorder="1" applyAlignment="1" applyProtection="1">
      <alignment vertical="center"/>
    </xf>
    <xf numFmtId="0" fontId="8" fillId="0" borderId="35" xfId="0" applyFont="1" applyFill="1" applyBorder="1" applyAlignment="1" applyProtection="1">
      <alignment vertical="center"/>
    </xf>
    <xf numFmtId="0" fontId="8" fillId="0" borderId="36" xfId="0" applyFont="1" applyBorder="1" applyAlignment="1" applyProtection="1">
      <alignment horizontal="center" vertical="center"/>
    </xf>
    <xf numFmtId="2" fontId="8" fillId="0" borderId="37" xfId="0" applyNumberFormat="1" applyFont="1" applyFill="1" applyBorder="1" applyAlignment="1" applyProtection="1">
      <alignment horizontal="centerContinuous" vertical="center"/>
    </xf>
    <xf numFmtId="2" fontId="8" fillId="0" borderId="38" xfId="0" applyNumberFormat="1" applyFont="1" applyFill="1" applyBorder="1" applyAlignment="1" applyProtection="1">
      <alignment horizontal="centerContinuous" vertical="center"/>
    </xf>
    <xf numFmtId="0" fontId="8" fillId="0" borderId="39" xfId="0" applyFont="1" applyBorder="1" applyAlignment="1" applyProtection="1">
      <alignment horizontal="center" vertical="center"/>
    </xf>
    <xf numFmtId="0" fontId="8" fillId="0" borderId="38" xfId="0" applyNumberFormat="1" applyFont="1" applyBorder="1" applyAlignment="1" applyProtection="1">
      <alignment horizontal="center" vertical="center"/>
    </xf>
    <xf numFmtId="0" fontId="8" fillId="0" borderId="40" xfId="0" applyFont="1" applyFill="1" applyBorder="1" applyAlignment="1" applyProtection="1">
      <alignment vertical="center"/>
    </xf>
    <xf numFmtId="0" fontId="8" fillId="0" borderId="41" xfId="0" applyFont="1" applyFill="1" applyBorder="1" applyAlignment="1" applyProtection="1">
      <alignment vertical="center"/>
    </xf>
    <xf numFmtId="2" fontId="8" fillId="0" borderId="40" xfId="0" applyNumberFormat="1" applyFont="1" applyFill="1" applyBorder="1" applyAlignment="1" applyProtection="1">
      <alignment vertical="center"/>
    </xf>
    <xf numFmtId="2" fontId="8" fillId="0" borderId="41" xfId="0" applyNumberFormat="1" applyFont="1" applyFill="1" applyBorder="1" applyAlignment="1" applyProtection="1">
      <alignment vertical="center"/>
    </xf>
    <xf numFmtId="0" fontId="8" fillId="0" borderId="42" xfId="0" applyFont="1" applyFill="1" applyBorder="1" applyAlignment="1" applyProtection="1">
      <alignment vertical="center"/>
    </xf>
    <xf numFmtId="0" fontId="8" fillId="0" borderId="43" xfId="0" applyFont="1" applyFill="1" applyBorder="1" applyAlignment="1" applyProtection="1">
      <alignment vertical="center"/>
    </xf>
    <xf numFmtId="0" fontId="8" fillId="0" borderId="44" xfId="0" applyFont="1" applyBorder="1" applyAlignment="1" applyProtection="1">
      <alignment horizontal="center" vertical="center"/>
    </xf>
    <xf numFmtId="2" fontId="8" fillId="0" borderId="1" xfId="0" applyNumberFormat="1" applyFont="1" applyFill="1" applyBorder="1" applyAlignment="1" applyProtection="1">
      <alignment horizontal="centerContinuous" vertical="center"/>
    </xf>
    <xf numFmtId="2" fontId="8" fillId="0" borderId="45" xfId="0" applyNumberFormat="1" applyFont="1" applyFill="1" applyBorder="1" applyAlignment="1" applyProtection="1">
      <alignment horizontal="centerContinuous" vertical="center"/>
    </xf>
    <xf numFmtId="0" fontId="8" fillId="0" borderId="46" xfId="0" applyFont="1" applyBorder="1" applyAlignment="1" applyProtection="1">
      <alignment horizontal="center" vertical="center"/>
    </xf>
    <xf numFmtId="0" fontId="8" fillId="0" borderId="45" xfId="0" applyNumberFormat="1" applyFont="1" applyBorder="1" applyAlignment="1" applyProtection="1">
      <alignment horizontal="center" vertical="center"/>
    </xf>
    <xf numFmtId="2" fontId="8" fillId="0" borderId="1" xfId="0" applyNumberFormat="1" applyFont="1" applyBorder="1" applyAlignment="1" applyProtection="1">
      <alignment horizontal="right" vertical="center"/>
    </xf>
    <xf numFmtId="0" fontId="8" fillId="0" borderId="47" xfId="0" applyFont="1" applyFill="1" applyBorder="1" applyAlignment="1" applyProtection="1">
      <alignment vertical="center"/>
    </xf>
    <xf numFmtId="0" fontId="8" fillId="0" borderId="48" xfId="0" applyFont="1" applyFill="1" applyBorder="1" applyAlignment="1" applyProtection="1">
      <alignment vertical="center"/>
    </xf>
    <xf numFmtId="2" fontId="8" fillId="0" borderId="47" xfId="0" applyNumberFormat="1" applyFont="1" applyFill="1" applyBorder="1" applyAlignment="1" applyProtection="1">
      <alignment vertical="center"/>
    </xf>
    <xf numFmtId="2" fontId="8" fillId="0" borderId="48" xfId="0" applyNumberFormat="1" applyFont="1" applyFill="1" applyBorder="1" applyAlignment="1" applyProtection="1">
      <alignment vertical="center"/>
    </xf>
    <xf numFmtId="0" fontId="2" fillId="0" borderId="48"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8" fillId="0" borderId="49" xfId="0" applyFont="1" applyFill="1" applyBorder="1" applyAlignment="1" applyProtection="1">
      <alignment vertical="center"/>
    </xf>
    <xf numFmtId="0" fontId="8" fillId="0" borderId="50" xfId="0" applyFont="1" applyFill="1" applyBorder="1" applyAlignment="1" applyProtection="1">
      <alignment vertical="center"/>
    </xf>
    <xf numFmtId="0" fontId="8" fillId="0" borderId="51" xfId="0" applyFont="1" applyBorder="1" applyAlignment="1" applyProtection="1">
      <alignment horizontal="center" vertical="center"/>
    </xf>
    <xf numFmtId="2" fontId="8" fillId="0" borderId="52" xfId="0" applyNumberFormat="1" applyFont="1" applyBorder="1" applyAlignment="1" applyProtection="1">
      <alignment horizontal="right" vertical="center"/>
    </xf>
    <xf numFmtId="0" fontId="8" fillId="0" borderId="53" xfId="0" applyNumberFormat="1" applyFont="1" applyBorder="1" applyAlignment="1" applyProtection="1">
      <alignment horizontal="center" vertical="center"/>
    </xf>
    <xf numFmtId="0" fontId="8" fillId="0" borderId="54" xfId="0" applyFont="1" applyFill="1" applyBorder="1" applyAlignment="1" applyProtection="1">
      <alignment vertical="center"/>
    </xf>
    <xf numFmtId="0" fontId="8" fillId="0" borderId="55" xfId="0" applyFont="1" applyFill="1" applyBorder="1" applyAlignment="1" applyProtection="1">
      <alignment vertical="center"/>
    </xf>
    <xf numFmtId="2" fontId="8" fillId="0" borderId="54" xfId="0" applyNumberFormat="1" applyFont="1" applyFill="1" applyBorder="1" applyAlignment="1" applyProtection="1">
      <alignment vertical="center"/>
    </xf>
    <xf numFmtId="2" fontId="8" fillId="0" borderId="55" xfId="0" applyNumberFormat="1" applyFont="1" applyFill="1" applyBorder="1" applyAlignment="1" applyProtection="1">
      <alignment vertical="center"/>
    </xf>
    <xf numFmtId="0" fontId="8" fillId="0" borderId="56" xfId="0" applyFont="1" applyFill="1" applyBorder="1" applyAlignment="1" applyProtection="1">
      <alignment vertical="center"/>
    </xf>
    <xf numFmtId="0" fontId="8" fillId="0" borderId="57" xfId="0" applyFont="1" applyFill="1" applyBorder="1" applyAlignment="1" applyProtection="1">
      <alignment vertical="center"/>
    </xf>
    <xf numFmtId="0" fontId="8" fillId="0" borderId="58" xfId="0" applyFont="1" applyFill="1" applyBorder="1" applyAlignment="1" applyProtection="1">
      <alignment vertical="center"/>
    </xf>
    <xf numFmtId="0" fontId="8" fillId="0" borderId="59" xfId="0" applyFont="1" applyFill="1" applyBorder="1" applyAlignment="1" applyProtection="1">
      <alignment vertical="center"/>
    </xf>
    <xf numFmtId="2" fontId="8" fillId="0" borderId="58" xfId="0" applyNumberFormat="1" applyFont="1" applyFill="1" applyBorder="1" applyAlignment="1" applyProtection="1">
      <alignment vertical="center"/>
    </xf>
    <xf numFmtId="2" fontId="8" fillId="0" borderId="59" xfId="0" applyNumberFormat="1" applyFont="1" applyFill="1" applyBorder="1" applyAlignment="1" applyProtection="1">
      <alignment vertical="center"/>
    </xf>
    <xf numFmtId="0" fontId="2" fillId="0" borderId="59" xfId="0" applyFont="1" applyFill="1" applyBorder="1" applyAlignment="1" applyProtection="1">
      <alignment horizontal="center" vertical="center"/>
    </xf>
    <xf numFmtId="0" fontId="2" fillId="0" borderId="58" xfId="0" applyFont="1" applyFill="1" applyBorder="1" applyAlignment="1" applyProtection="1">
      <alignment horizontal="center" vertical="center"/>
    </xf>
    <xf numFmtId="0" fontId="8" fillId="0" borderId="60" xfId="0" applyFont="1" applyFill="1" applyBorder="1" applyAlignment="1" applyProtection="1">
      <alignment vertical="center"/>
    </xf>
    <xf numFmtId="0" fontId="8" fillId="0" borderId="61" xfId="0" applyFont="1" applyFill="1" applyBorder="1" applyAlignment="1" applyProtection="1">
      <alignment vertical="center"/>
    </xf>
    <xf numFmtId="0" fontId="8" fillId="0" borderId="62" xfId="0" applyFont="1" applyBorder="1" applyAlignment="1" applyProtection="1">
      <alignment horizontal="center" vertical="center"/>
    </xf>
    <xf numFmtId="2" fontId="8" fillId="0" borderId="52" xfId="0" applyNumberFormat="1" applyFont="1" applyFill="1" applyBorder="1" applyAlignment="1" applyProtection="1">
      <alignment horizontal="centerContinuous" vertical="center"/>
    </xf>
    <xf numFmtId="2" fontId="8" fillId="0" borderId="53" xfId="0" applyNumberFormat="1" applyFont="1" applyFill="1" applyBorder="1" applyAlignment="1" applyProtection="1">
      <alignment horizontal="centerContinuous" vertical="center"/>
    </xf>
    <xf numFmtId="0" fontId="8" fillId="0" borderId="27" xfId="0" applyFont="1" applyBorder="1" applyAlignment="1" applyProtection="1">
      <alignment horizontal="centerContinuous" vertical="center"/>
    </xf>
    <xf numFmtId="0" fontId="8" fillId="0" borderId="25" xfId="0" applyFont="1" applyBorder="1" applyAlignment="1" applyProtection="1">
      <alignment horizontal="centerContinuous" vertical="center"/>
    </xf>
    <xf numFmtId="0" fontId="8" fillId="0" borderId="28" xfId="0" applyFont="1" applyBorder="1" applyAlignment="1" applyProtection="1">
      <alignment horizontal="centerContinuous" vertical="center"/>
    </xf>
    <xf numFmtId="0" fontId="8" fillId="0" borderId="11"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9" xfId="0" applyFont="1" applyBorder="1" applyAlignment="1" applyProtection="1">
      <alignment horizontal="left" vertical="center"/>
    </xf>
    <xf numFmtId="0" fontId="8" fillId="0" borderId="7" xfId="0" applyFont="1" applyBorder="1" applyAlignment="1" applyProtection="1">
      <alignment horizontal="left" vertical="center"/>
    </xf>
    <xf numFmtId="0" fontId="6" fillId="0" borderId="0" xfId="0" applyFont="1" applyBorder="1" applyAlignment="1" applyProtection="1">
      <alignment vertical="center"/>
    </xf>
    <xf numFmtId="2" fontId="8" fillId="0" borderId="37" xfId="0" applyNumberFormat="1" applyFont="1" applyBorder="1" applyAlignment="1" applyProtection="1">
      <alignment horizontal="right" vertical="center"/>
    </xf>
    <xf numFmtId="2" fontId="8" fillId="0" borderId="66" xfId="0" applyNumberFormat="1" applyFont="1" applyBorder="1" applyAlignment="1" applyProtection="1">
      <alignment horizontal="right" vertical="center"/>
    </xf>
    <xf numFmtId="2" fontId="8" fillId="0" borderId="67" xfId="0" applyNumberFormat="1" applyFont="1" applyBorder="1" applyAlignment="1" applyProtection="1">
      <alignment horizontal="right" vertical="center"/>
    </xf>
    <xf numFmtId="2" fontId="8" fillId="0" borderId="68" xfId="0" applyNumberFormat="1" applyFont="1" applyBorder="1" applyAlignment="1" applyProtection="1">
      <alignment horizontal="right" vertical="center"/>
    </xf>
    <xf numFmtId="0" fontId="2" fillId="0" borderId="0" xfId="0" applyFont="1" applyBorder="1" applyAlignment="1" applyProtection="1">
      <alignment horizontal="center" vertical="center"/>
      <protection locked="0"/>
    </xf>
    <xf numFmtId="0" fontId="1" fillId="0" borderId="1" xfId="0" applyFont="1" applyBorder="1" applyAlignment="1" applyProtection="1">
      <alignment vertical="center" wrapText="1"/>
    </xf>
    <xf numFmtId="2" fontId="8" fillId="0" borderId="41" xfId="0" applyNumberFormat="1" applyFont="1" applyFill="1" applyBorder="1" applyAlignment="1" applyProtection="1">
      <alignment horizontal="center" vertical="center"/>
      <protection locked="0"/>
    </xf>
    <xf numFmtId="2" fontId="8" fillId="0" borderId="59" xfId="0" applyNumberFormat="1" applyFont="1" applyFill="1" applyBorder="1" applyAlignment="1" applyProtection="1">
      <alignment horizontal="center" vertical="center"/>
      <protection locked="0"/>
    </xf>
    <xf numFmtId="2" fontId="8" fillId="0" borderId="48" xfId="0" applyNumberFormat="1" applyFont="1" applyFill="1" applyBorder="1" applyAlignment="1" applyProtection="1">
      <alignment horizontal="center" vertical="center"/>
      <protection locked="0"/>
    </xf>
    <xf numFmtId="2" fontId="8" fillId="0" borderId="33" xfId="0" applyNumberFormat="1" applyFont="1" applyFill="1" applyBorder="1" applyAlignment="1" applyProtection="1">
      <alignment horizontal="center" vertical="center"/>
      <protection locked="0"/>
    </xf>
    <xf numFmtId="0" fontId="8" fillId="0" borderId="73" xfId="0" applyFont="1" applyFill="1" applyBorder="1" applyAlignment="1" applyProtection="1">
      <alignment horizontal="right" vertical="center"/>
    </xf>
    <xf numFmtId="49" fontId="8" fillId="2" borderId="71" xfId="0" applyNumberFormat="1" applyFont="1" applyFill="1" applyBorder="1" applyAlignment="1" applyProtection="1">
      <alignment horizontal="left" vertical="center"/>
      <protection locked="0"/>
    </xf>
    <xf numFmtId="2" fontId="8" fillId="0" borderId="73" xfId="0" applyNumberFormat="1" applyFont="1" applyBorder="1" applyAlignment="1" applyProtection="1">
      <alignment horizontal="right" vertical="center"/>
    </xf>
    <xf numFmtId="169" fontId="21" fillId="0" borderId="0" xfId="0" applyNumberFormat="1" applyFont="1" applyBorder="1" applyAlignment="1" applyProtection="1">
      <alignment horizontal="left" vertical="center"/>
    </xf>
    <xf numFmtId="0" fontId="8" fillId="2" borderId="71" xfId="0" applyFont="1" applyFill="1" applyBorder="1" applyAlignment="1" applyProtection="1">
      <alignment horizontal="left" vertical="center"/>
      <protection locked="0"/>
    </xf>
    <xf numFmtId="0" fontId="8" fillId="2" borderId="72"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2" fontId="8" fillId="0" borderId="33" xfId="0" applyNumberFormat="1" applyFont="1" applyBorder="1" applyAlignment="1" applyProtection="1">
      <alignment horizontal="center" vertical="center"/>
    </xf>
    <xf numFmtId="0" fontId="8" fillId="0" borderId="33" xfId="0" applyFont="1" applyBorder="1" applyAlignment="1" applyProtection="1">
      <alignment horizontal="center" vertical="center"/>
    </xf>
    <xf numFmtId="2" fontId="8" fillId="0" borderId="41" xfId="0" applyNumberFormat="1" applyFont="1" applyBorder="1" applyAlignment="1" applyProtection="1">
      <alignment horizontal="center" vertical="center"/>
    </xf>
    <xf numFmtId="0" fontId="8" fillId="0" borderId="41"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7" xfId="0" applyFont="1" applyBorder="1" applyAlignment="1" applyProtection="1">
      <alignment horizontal="center" vertical="center"/>
    </xf>
    <xf numFmtId="0" fontId="8" fillId="2" borderId="71"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1" fontId="8" fillId="2" borderId="71" xfId="0" applyNumberFormat="1" applyFont="1" applyFill="1" applyBorder="1" applyAlignment="1" applyProtection="1">
      <alignment horizontal="center" vertical="center"/>
      <protection locked="0"/>
    </xf>
    <xf numFmtId="165" fontId="8" fillId="2" borderId="73" xfId="0" applyNumberFormat="1" applyFont="1" applyFill="1" applyBorder="1" applyAlignment="1" applyProtection="1">
      <alignment horizontal="right" vertical="center"/>
      <protection locked="0"/>
    </xf>
    <xf numFmtId="0" fontId="8" fillId="2" borderId="73" xfId="0" applyFont="1" applyFill="1" applyBorder="1" applyAlignment="1" applyProtection="1">
      <alignment horizontal="right" vertical="center"/>
      <protection locked="0"/>
    </xf>
    <xf numFmtId="0" fontId="8" fillId="2" borderId="6" xfId="0" applyFont="1" applyFill="1" applyBorder="1" applyAlignment="1" applyProtection="1">
      <alignment horizontal="left" vertical="center"/>
      <protection locked="0"/>
    </xf>
    <xf numFmtId="167" fontId="8" fillId="2" borderId="71" xfId="0" applyNumberFormat="1" applyFont="1" applyFill="1" applyBorder="1" applyAlignment="1" applyProtection="1">
      <alignment horizontal="center" vertical="center"/>
      <protection locked="0"/>
    </xf>
    <xf numFmtId="165" fontId="8" fillId="2" borderId="74" xfId="0" applyNumberFormat="1" applyFont="1" applyFill="1" applyBorder="1" applyAlignment="1" applyProtection="1">
      <alignment horizontal="right" vertical="center"/>
      <protection locked="0"/>
    </xf>
    <xf numFmtId="2" fontId="8" fillId="0" borderId="48" xfId="0" applyNumberFormat="1" applyFont="1" applyBorder="1" applyAlignment="1" applyProtection="1">
      <alignment horizontal="center" vertical="center"/>
    </xf>
    <xf numFmtId="0" fontId="8" fillId="0" borderId="48" xfId="0" applyFont="1" applyBorder="1" applyAlignment="1" applyProtection="1">
      <alignment horizontal="center" vertical="center"/>
    </xf>
    <xf numFmtId="1" fontId="2" fillId="2" borderId="69" xfId="0" applyNumberFormat="1" applyFont="1" applyFill="1" applyBorder="1" applyAlignment="1" applyProtection="1">
      <alignment horizontal="center" vertical="center"/>
      <protection locked="0"/>
    </xf>
    <xf numFmtId="1" fontId="2" fillId="2" borderId="16" xfId="0" applyNumberFormat="1" applyFont="1" applyFill="1" applyBorder="1" applyAlignment="1" applyProtection="1">
      <alignment horizontal="center" vertical="center"/>
      <protection locked="0"/>
    </xf>
    <xf numFmtId="1" fontId="2" fillId="2" borderId="29" xfId="0" applyNumberFormat="1" applyFont="1" applyFill="1" applyBorder="1" applyAlignment="1" applyProtection="1">
      <alignment horizontal="center" vertical="center"/>
      <protection locked="0"/>
    </xf>
    <xf numFmtId="1" fontId="2" fillId="2" borderId="12" xfId="0" applyNumberFormat="1" applyFont="1" applyFill="1" applyBorder="1" applyAlignment="1" applyProtection="1">
      <alignment horizontal="center" vertical="center"/>
      <protection locked="0"/>
    </xf>
    <xf numFmtId="1" fontId="2" fillId="2" borderId="0" xfId="0" applyNumberFormat="1" applyFont="1" applyFill="1" applyBorder="1" applyAlignment="1" applyProtection="1">
      <alignment horizontal="center" vertical="center"/>
      <protection locked="0"/>
    </xf>
    <xf numFmtId="1" fontId="2" fillId="2" borderId="14" xfId="0" applyNumberFormat="1" applyFont="1" applyFill="1" applyBorder="1" applyAlignment="1" applyProtection="1">
      <alignment horizontal="center" vertical="center"/>
      <protection locked="0"/>
    </xf>
    <xf numFmtId="1" fontId="2" fillId="2" borderId="5" xfId="0" applyNumberFormat="1" applyFont="1" applyFill="1" applyBorder="1" applyAlignment="1" applyProtection="1">
      <alignment horizontal="center" vertical="center"/>
      <protection locked="0"/>
    </xf>
    <xf numFmtId="1" fontId="2" fillId="2" borderId="6" xfId="0" applyNumberFormat="1" applyFont="1" applyFill="1" applyBorder="1" applyAlignment="1" applyProtection="1">
      <alignment horizontal="center" vertical="center"/>
      <protection locked="0"/>
    </xf>
    <xf numFmtId="1" fontId="2" fillId="2" borderId="70"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166" fontId="2" fillId="2" borderId="6" xfId="0" applyNumberFormat="1" applyFont="1" applyFill="1" applyBorder="1" applyAlignment="1" applyProtection="1">
      <alignment horizontal="center" vertical="center"/>
      <protection locked="0"/>
    </xf>
    <xf numFmtId="1" fontId="2" fillId="2" borderId="22" xfId="0" applyNumberFormat="1" applyFont="1" applyFill="1" applyBorder="1" applyAlignment="1" applyProtection="1">
      <alignment horizontal="center" vertical="center"/>
      <protection locked="0"/>
    </xf>
    <xf numFmtId="1" fontId="2" fillId="2" borderId="18" xfId="0" applyNumberFormat="1" applyFont="1" applyFill="1" applyBorder="1" applyAlignment="1" applyProtection="1">
      <alignment horizontal="center" vertical="center"/>
      <protection locked="0"/>
    </xf>
    <xf numFmtId="1" fontId="2" fillId="2" borderId="39" xfId="0" applyNumberFormat="1" applyFont="1" applyFill="1" applyBorder="1" applyAlignment="1" applyProtection="1">
      <alignment horizontal="center" vertical="center"/>
      <protection locked="0"/>
    </xf>
    <xf numFmtId="2" fontId="8" fillId="0" borderId="55" xfId="0" applyNumberFormat="1" applyFont="1" applyBorder="1" applyAlignment="1" applyProtection="1">
      <alignment horizontal="center" vertical="center"/>
    </xf>
    <xf numFmtId="0" fontId="8" fillId="0" borderId="55" xfId="0" applyFont="1" applyBorder="1" applyAlignment="1" applyProtection="1">
      <alignment horizontal="center" vertical="center"/>
    </xf>
    <xf numFmtId="2" fontId="8" fillId="0" borderId="59" xfId="0" applyNumberFormat="1" applyFont="1" applyBorder="1" applyAlignment="1" applyProtection="1">
      <alignment horizontal="center" vertical="center"/>
    </xf>
    <xf numFmtId="0" fontId="8" fillId="0" borderId="59" xfId="0" applyFont="1" applyBorder="1" applyAlignment="1" applyProtection="1">
      <alignment horizontal="center" vertical="center"/>
    </xf>
    <xf numFmtId="2" fontId="8" fillId="0" borderId="55" xfId="0" applyNumberFormat="1" applyFont="1" applyFill="1" applyBorder="1" applyAlignment="1" applyProtection="1">
      <alignment horizontal="center" vertical="center"/>
      <protection locked="0"/>
    </xf>
    <xf numFmtId="0" fontId="8" fillId="0" borderId="63"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65" xfId="0" applyFont="1" applyBorder="1" applyAlignment="1" applyProtection="1">
      <alignment horizontal="center" vertical="center"/>
    </xf>
  </cellXfs>
  <cellStyles count="2">
    <cellStyle name="Standard" xfId="0" builtinId="0"/>
    <cellStyle name="Standard_Gf-Meßprotokoll" xfId="1"/>
  </cellStyles>
  <dxfs count="16">
    <dxf>
      <font>
        <condense val="0"/>
        <extend val="0"/>
        <color indexed="10"/>
      </font>
    </dxf>
    <dxf>
      <font>
        <condense val="0"/>
        <extend val="0"/>
        <color indexed="10"/>
      </font>
    </dxf>
    <dxf>
      <font>
        <condense val="0"/>
        <extend val="0"/>
        <color indexed="10"/>
      </font>
    </dxf>
    <dxf>
      <font>
        <condense val="0"/>
        <extend val="0"/>
        <color indexed="10"/>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0</xdr:colOff>
      <xdr:row>26</xdr:row>
      <xdr:rowOff>66675</xdr:rowOff>
    </xdr:from>
    <xdr:to>
      <xdr:col>12</xdr:col>
      <xdr:colOff>9525</xdr:colOff>
      <xdr:row>26</xdr:row>
      <xdr:rowOff>66675</xdr:rowOff>
    </xdr:to>
    <xdr:sp macro="" textlink="">
      <xdr:nvSpPr>
        <xdr:cNvPr id="1026" name="Line 2"/>
        <xdr:cNvSpPr>
          <a:spLocks noChangeShapeType="1"/>
        </xdr:cNvSpPr>
      </xdr:nvSpPr>
      <xdr:spPr bwMode="auto">
        <a:xfrm>
          <a:off x="1228725" y="4581525"/>
          <a:ext cx="257175" cy="0"/>
        </a:xfrm>
        <a:prstGeom prst="line">
          <a:avLst/>
        </a:prstGeom>
        <a:noFill/>
        <a:ln w="9525">
          <a:solidFill>
            <a:srgbClr val="000000"/>
          </a:solidFill>
          <a:round/>
          <a:headEnd/>
          <a:tailEnd type="triangle" w="med" len="med"/>
        </a:ln>
      </xdr:spPr>
    </xdr:sp>
    <xdr:clientData/>
  </xdr:twoCellAnchor>
  <xdr:twoCellAnchor>
    <xdr:from>
      <xdr:col>24</xdr:col>
      <xdr:colOff>0</xdr:colOff>
      <xdr:row>26</xdr:row>
      <xdr:rowOff>66675</xdr:rowOff>
    </xdr:from>
    <xdr:to>
      <xdr:col>26</xdr:col>
      <xdr:colOff>9525</xdr:colOff>
      <xdr:row>26</xdr:row>
      <xdr:rowOff>66675</xdr:rowOff>
    </xdr:to>
    <xdr:sp macro="" textlink="">
      <xdr:nvSpPr>
        <xdr:cNvPr id="1027" name="Line 3"/>
        <xdr:cNvSpPr>
          <a:spLocks noChangeShapeType="1"/>
        </xdr:cNvSpPr>
      </xdr:nvSpPr>
      <xdr:spPr bwMode="auto">
        <a:xfrm>
          <a:off x="2962275" y="4581525"/>
          <a:ext cx="257175" cy="0"/>
        </a:xfrm>
        <a:prstGeom prst="line">
          <a:avLst/>
        </a:prstGeom>
        <a:noFill/>
        <a:ln w="9525">
          <a:solidFill>
            <a:srgbClr val="000000"/>
          </a:solidFill>
          <a:round/>
          <a:headEnd/>
          <a:tailEnd type="triangle" w="med" len="med"/>
        </a:ln>
      </xdr:spPr>
    </xdr:sp>
    <xdr:clientData/>
  </xdr:twoCellAnchor>
  <xdr:twoCellAnchor>
    <xdr:from>
      <xdr:col>45</xdr:col>
      <xdr:colOff>0</xdr:colOff>
      <xdr:row>26</xdr:row>
      <xdr:rowOff>66675</xdr:rowOff>
    </xdr:from>
    <xdr:to>
      <xdr:col>47</xdr:col>
      <xdr:colOff>9525</xdr:colOff>
      <xdr:row>26</xdr:row>
      <xdr:rowOff>66675</xdr:rowOff>
    </xdr:to>
    <xdr:sp macro="" textlink="">
      <xdr:nvSpPr>
        <xdr:cNvPr id="1028" name="Line 4"/>
        <xdr:cNvSpPr>
          <a:spLocks noChangeShapeType="1"/>
        </xdr:cNvSpPr>
      </xdr:nvSpPr>
      <xdr:spPr bwMode="auto">
        <a:xfrm>
          <a:off x="5562600" y="4581525"/>
          <a:ext cx="257175"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CY84"/>
  <sheetViews>
    <sheetView showGridLines="0" showRowColHeaders="0" tabSelected="1" workbookViewId="0">
      <selection activeCell="BF77" sqref="BF77"/>
    </sheetView>
  </sheetViews>
  <sheetFormatPr baseColWidth="10" defaultRowHeight="15.75"/>
  <cols>
    <col min="1" max="1" width="1.7109375" style="14" customWidth="1"/>
    <col min="2" max="62" width="1.85546875" style="14" customWidth="1"/>
    <col min="63" max="63" width="11.42578125" style="14"/>
    <col min="64" max="64" width="2.5703125" style="14" hidden="1" customWidth="1"/>
    <col min="65" max="70" width="11.42578125" style="14" hidden="1" customWidth="1"/>
    <col min="71" max="71" width="9.140625" style="14" hidden="1" customWidth="1"/>
    <col min="72" max="74" width="11.42578125" style="14" hidden="1" customWidth="1"/>
    <col min="75" max="16384" width="11.42578125" style="14"/>
  </cols>
  <sheetData>
    <row r="1" spans="2:103" ht="9.75" customHeight="1"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row>
    <row r="2" spans="2:103" ht="27.75" customHeight="1">
      <c r="B2" s="15" t="s">
        <v>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7"/>
      <c r="BA2" s="236" t="s">
        <v>126</v>
      </c>
      <c r="BB2" s="237"/>
      <c r="BC2" s="237"/>
      <c r="BD2" s="237"/>
      <c r="BE2" s="237"/>
      <c r="BF2" s="237"/>
      <c r="BG2" s="237"/>
      <c r="BH2" s="237"/>
      <c r="BI2" s="237"/>
      <c r="BJ2" s="238"/>
    </row>
    <row r="3" spans="2:103" ht="23.25" customHeight="1" thickBot="1">
      <c r="B3" s="18" t="s">
        <v>116</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20"/>
      <c r="BA3" s="239"/>
      <c r="BB3" s="240"/>
      <c r="BC3" s="240"/>
      <c r="BD3" s="240"/>
      <c r="BE3" s="240"/>
      <c r="BF3" s="240"/>
      <c r="BG3" s="240"/>
      <c r="BH3" s="240"/>
      <c r="BI3" s="240"/>
      <c r="BJ3" s="241"/>
    </row>
    <row r="4" spans="2:103" ht="4.5" customHeight="1" thickBot="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row>
    <row r="5" spans="2:103" s="13" customFormat="1" ht="15.75" customHeight="1">
      <c r="B5" s="21"/>
      <c r="C5" s="22" t="s">
        <v>1</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4"/>
      <c r="AS5" s="22" t="s">
        <v>2</v>
      </c>
      <c r="AT5" s="23"/>
      <c r="AU5" s="23"/>
      <c r="AV5" s="23"/>
      <c r="AW5" s="23"/>
      <c r="AX5" s="23"/>
      <c r="AY5" s="23"/>
      <c r="AZ5" s="23"/>
      <c r="BA5" s="23"/>
      <c r="BB5" s="23"/>
      <c r="BC5" s="23"/>
      <c r="BD5" s="23"/>
      <c r="BE5" s="23"/>
      <c r="BF5" s="23"/>
      <c r="BG5" s="23"/>
      <c r="BH5" s="23"/>
      <c r="BI5" s="23"/>
      <c r="BJ5" s="25"/>
    </row>
    <row r="6" spans="2:103" ht="15.75" customHeight="1" thickBot="1">
      <c r="B6" s="26"/>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7"/>
      <c r="AR6" s="28"/>
      <c r="AS6" s="247"/>
      <c r="AT6" s="247"/>
      <c r="AU6" s="247"/>
      <c r="AV6" s="247"/>
      <c r="AW6" s="247"/>
      <c r="AX6" s="247"/>
      <c r="AY6" s="247"/>
      <c r="AZ6" s="247"/>
      <c r="BA6" s="247"/>
      <c r="BB6" s="247"/>
      <c r="BC6" s="247"/>
      <c r="BD6" s="247"/>
      <c r="BE6" s="247"/>
      <c r="BF6" s="247"/>
      <c r="BG6" s="247"/>
      <c r="BH6" s="247"/>
      <c r="BI6" s="247"/>
      <c r="BJ6" s="29"/>
      <c r="BK6" s="13"/>
      <c r="BL6" s="13"/>
      <c r="BM6" s="40"/>
      <c r="BN6" s="41"/>
      <c r="BO6" s="41"/>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row>
    <row r="7" spans="2:103" ht="4.5" customHeight="1" thickBot="1">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41"/>
      <c r="BN7" s="41"/>
      <c r="BO7" s="41"/>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row>
    <row r="8" spans="2:103" ht="15.75" customHeight="1">
      <c r="B8" s="31"/>
      <c r="C8" s="23"/>
      <c r="D8" s="23"/>
      <c r="E8" s="23"/>
      <c r="F8" s="23"/>
      <c r="G8" s="23"/>
      <c r="H8" s="23"/>
      <c r="I8" s="23"/>
      <c r="J8" s="23"/>
      <c r="K8" s="23"/>
      <c r="L8" s="23"/>
      <c r="M8" s="23"/>
      <c r="N8" s="23"/>
      <c r="O8" s="23"/>
      <c r="P8" s="23"/>
      <c r="Q8" s="23"/>
      <c r="R8" s="23"/>
      <c r="S8" s="23"/>
      <c r="T8" s="23"/>
      <c r="U8" s="23"/>
      <c r="V8" s="23"/>
      <c r="W8" s="23"/>
      <c r="X8" s="24" t="s">
        <v>3</v>
      </c>
      <c r="Y8" s="23"/>
      <c r="Z8" s="23"/>
      <c r="AA8" s="23"/>
      <c r="AB8" s="23"/>
      <c r="AC8" s="23"/>
      <c r="AD8" s="23"/>
      <c r="AE8" s="23"/>
      <c r="AF8" s="23"/>
      <c r="AG8" s="23"/>
      <c r="AH8" s="32"/>
      <c r="AI8" s="32"/>
      <c r="AJ8" s="32"/>
      <c r="AK8" s="33" t="s">
        <v>4</v>
      </c>
      <c r="AL8" s="32"/>
      <c r="AM8" s="23" t="s">
        <v>5</v>
      </c>
      <c r="AN8" s="249"/>
      <c r="AO8" s="249"/>
      <c r="AP8" s="249"/>
      <c r="AQ8" s="249"/>
      <c r="AR8" s="249"/>
      <c r="AS8" s="22" t="s">
        <v>6</v>
      </c>
      <c r="AT8" s="22"/>
      <c r="AU8" s="22"/>
      <c r="AV8" s="34"/>
      <c r="AW8" s="32"/>
      <c r="AX8" s="32"/>
      <c r="AY8" s="32"/>
      <c r="AZ8" s="32"/>
      <c r="BA8" s="32"/>
      <c r="BB8" s="32"/>
      <c r="BC8" s="32"/>
      <c r="BD8" s="32"/>
      <c r="BE8" s="32"/>
      <c r="BF8" s="32"/>
      <c r="BG8" s="32"/>
      <c r="BH8" s="32"/>
      <c r="BI8" s="32"/>
      <c r="BJ8" s="35"/>
      <c r="BK8" s="13"/>
      <c r="BL8" s="36"/>
      <c r="BM8" s="37"/>
      <c r="BN8" s="37"/>
      <c r="BO8" s="219"/>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row>
    <row r="9" spans="2:103" ht="15.75" customHeight="1">
      <c r="B9" s="39"/>
      <c r="C9" s="40" t="s">
        <v>7</v>
      </c>
      <c r="D9" s="41"/>
      <c r="E9" s="41"/>
      <c r="F9" s="41"/>
      <c r="G9" s="41"/>
      <c r="H9" s="41"/>
      <c r="I9" s="41"/>
      <c r="J9" s="41"/>
      <c r="K9" s="41"/>
      <c r="L9" s="41"/>
      <c r="M9" s="41"/>
      <c r="N9" s="41"/>
      <c r="O9" s="41"/>
      <c r="P9" s="41"/>
      <c r="Q9" s="41"/>
      <c r="R9" s="41"/>
      <c r="S9" s="41"/>
      <c r="T9" s="41"/>
      <c r="U9" s="41"/>
      <c r="V9" s="41"/>
      <c r="W9" s="41"/>
      <c r="X9" s="42" t="s">
        <v>8</v>
      </c>
      <c r="Y9" s="41"/>
      <c r="Z9" s="41"/>
      <c r="AA9" s="41"/>
      <c r="AB9" s="41"/>
      <c r="AC9" s="41"/>
      <c r="AD9" s="41"/>
      <c r="AE9" s="41"/>
      <c r="AF9" s="41"/>
      <c r="AG9" s="41"/>
      <c r="AH9" s="43" t="s">
        <v>9</v>
      </c>
      <c r="AI9" s="44"/>
      <c r="AJ9" s="45"/>
      <c r="AK9" s="46"/>
      <c r="AL9" s="46"/>
      <c r="AM9" s="41" t="s">
        <v>5</v>
      </c>
      <c r="AN9" s="225">
        <v>0.38</v>
      </c>
      <c r="AO9" s="225"/>
      <c r="AP9" s="225"/>
      <c r="AQ9" s="225"/>
      <c r="AR9" s="225"/>
      <c r="AS9" s="40" t="s">
        <v>10</v>
      </c>
      <c r="AT9" s="40"/>
      <c r="AU9" s="40"/>
      <c r="AV9" s="47"/>
      <c r="AW9" s="42" t="s">
        <v>11</v>
      </c>
      <c r="AX9" s="41"/>
      <c r="AY9" s="41"/>
      <c r="AZ9" s="41"/>
      <c r="BA9" s="41"/>
      <c r="BB9" s="244"/>
      <c r="BC9" s="244"/>
      <c r="BD9" s="40"/>
      <c r="BE9" s="40" t="s">
        <v>12</v>
      </c>
      <c r="BF9" s="41"/>
      <c r="BG9" s="41"/>
      <c r="BH9" s="244"/>
      <c r="BI9" s="244"/>
      <c r="BJ9" s="48"/>
      <c r="BK9" s="13"/>
      <c r="BL9" s="36"/>
      <c r="BM9" s="37"/>
      <c r="BN9" s="37"/>
      <c r="BO9" s="37"/>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row>
    <row r="10" spans="2:103" ht="15.75" customHeight="1">
      <c r="B10" s="39"/>
      <c r="C10" s="40"/>
      <c r="D10" s="41"/>
      <c r="E10" s="41"/>
      <c r="F10" s="41"/>
      <c r="G10" s="41"/>
      <c r="H10" s="41"/>
      <c r="I10" s="41"/>
      <c r="J10" s="41"/>
      <c r="K10" s="41"/>
      <c r="L10" s="41"/>
      <c r="M10" s="41"/>
      <c r="N10" s="41"/>
      <c r="O10" s="41"/>
      <c r="P10" s="41"/>
      <c r="Q10" s="41"/>
      <c r="R10" s="41"/>
      <c r="S10" s="41"/>
      <c r="T10" s="41"/>
      <c r="U10" s="41"/>
      <c r="V10" s="41"/>
      <c r="W10" s="41"/>
      <c r="X10" s="42" t="s">
        <v>8</v>
      </c>
      <c r="Y10" s="41"/>
      <c r="Z10" s="41"/>
      <c r="AA10" s="41"/>
      <c r="AB10" s="41"/>
      <c r="AC10" s="41"/>
      <c r="AD10" s="41"/>
      <c r="AE10" s="41"/>
      <c r="AF10" s="41"/>
      <c r="AG10" s="41"/>
      <c r="AH10" s="43" t="s">
        <v>13</v>
      </c>
      <c r="AI10" s="44"/>
      <c r="AJ10" s="45"/>
      <c r="AK10" s="46"/>
      <c r="AL10" s="46"/>
      <c r="AM10" s="41" t="s">
        <v>5</v>
      </c>
      <c r="AN10" s="225">
        <v>0.37</v>
      </c>
      <c r="AO10" s="225"/>
      <c r="AP10" s="225"/>
      <c r="AQ10" s="225"/>
      <c r="AR10" s="225"/>
      <c r="AS10" s="40" t="s">
        <v>10</v>
      </c>
      <c r="AT10" s="40"/>
      <c r="AU10" s="40"/>
      <c r="AV10" s="47"/>
      <c r="AW10" s="37"/>
      <c r="AX10" s="37"/>
      <c r="AY10" s="37"/>
      <c r="AZ10" s="37"/>
      <c r="BA10" s="37"/>
      <c r="BB10" s="37"/>
      <c r="BC10" s="37"/>
      <c r="BD10" s="37"/>
      <c r="BE10" s="37"/>
      <c r="BF10" s="37"/>
      <c r="BG10" s="37"/>
      <c r="BH10" s="37"/>
      <c r="BI10" s="37"/>
      <c r="BJ10" s="38"/>
      <c r="BK10" s="13"/>
      <c r="BL10" s="36"/>
      <c r="BM10" s="37"/>
      <c r="BN10" s="37"/>
      <c r="BO10" s="37"/>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row>
    <row r="11" spans="2:103" ht="15.75" customHeight="1">
      <c r="B11" s="39"/>
      <c r="C11" s="229"/>
      <c r="D11" s="229"/>
      <c r="E11" s="229"/>
      <c r="F11" s="229"/>
      <c r="G11" s="229"/>
      <c r="H11" s="229"/>
      <c r="I11" s="229"/>
      <c r="J11" s="229"/>
      <c r="K11" s="229"/>
      <c r="L11" s="229"/>
      <c r="M11" s="229"/>
      <c r="N11" s="229"/>
      <c r="O11" s="229"/>
      <c r="P11" s="229"/>
      <c r="Q11" s="229"/>
      <c r="R11" s="229"/>
      <c r="S11" s="229"/>
      <c r="T11" s="229"/>
      <c r="U11" s="229"/>
      <c r="V11" s="41"/>
      <c r="W11" s="41"/>
      <c r="X11" s="42" t="s">
        <v>8</v>
      </c>
      <c r="Y11" s="41"/>
      <c r="Z11" s="41"/>
      <c r="AA11" s="41"/>
      <c r="AB11" s="41"/>
      <c r="AC11" s="41"/>
      <c r="AD11" s="41"/>
      <c r="AE11" s="41"/>
      <c r="AF11" s="41"/>
      <c r="AG11" s="41"/>
      <c r="AH11" s="43" t="s">
        <v>14</v>
      </c>
      <c r="AI11" s="37"/>
      <c r="AJ11" s="45"/>
      <c r="AK11" s="49"/>
      <c r="AL11" s="46"/>
      <c r="AM11" s="41" t="s">
        <v>5</v>
      </c>
      <c r="AN11" s="225">
        <v>0.23</v>
      </c>
      <c r="AO11" s="225"/>
      <c r="AP11" s="225"/>
      <c r="AQ11" s="225"/>
      <c r="AR11" s="225"/>
      <c r="AS11" s="40" t="s">
        <v>10</v>
      </c>
      <c r="AT11" s="40"/>
      <c r="AU11" s="40"/>
      <c r="AV11" s="47"/>
      <c r="AW11" s="50" t="s">
        <v>15</v>
      </c>
      <c r="AX11" s="51"/>
      <c r="AY11" s="51"/>
      <c r="AZ11" s="51"/>
      <c r="BA11" s="51"/>
      <c r="BB11" s="51"/>
      <c r="BC11" s="51"/>
      <c r="BD11" s="51"/>
      <c r="BE11" s="50" t="s">
        <v>16</v>
      </c>
      <c r="BF11" s="51"/>
      <c r="BG11" s="51"/>
      <c r="BH11" s="51"/>
      <c r="BI11" s="51"/>
      <c r="BJ11" s="52"/>
      <c r="BK11" s="13"/>
      <c r="BL11" s="36"/>
      <c r="BM11" s="37"/>
      <c r="BN11" s="37"/>
      <c r="BO11" s="37"/>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row>
    <row r="12" spans="2:103" ht="15.75" customHeight="1">
      <c r="B12" s="39"/>
      <c r="C12" s="37"/>
      <c r="D12" s="37"/>
      <c r="E12" s="37"/>
      <c r="F12" s="37"/>
      <c r="G12" s="37"/>
      <c r="H12" s="37"/>
      <c r="I12" s="37"/>
      <c r="J12" s="37"/>
      <c r="K12" s="37"/>
      <c r="L12" s="37"/>
      <c r="M12" s="37"/>
      <c r="N12" s="37"/>
      <c r="O12" s="37"/>
      <c r="P12" s="37"/>
      <c r="Q12" s="37"/>
      <c r="R12" s="37"/>
      <c r="S12" s="37"/>
      <c r="T12" s="37"/>
      <c r="U12" s="37"/>
      <c r="V12" s="53"/>
      <c r="W12" s="53"/>
      <c r="X12" s="42" t="s">
        <v>8</v>
      </c>
      <c r="Y12" s="41"/>
      <c r="Z12" s="41"/>
      <c r="AA12" s="41"/>
      <c r="AB12" s="41"/>
      <c r="AC12" s="41"/>
      <c r="AD12" s="41"/>
      <c r="AE12" s="41"/>
      <c r="AF12" s="41"/>
      <c r="AG12" s="41"/>
      <c r="AH12" s="43" t="s">
        <v>17</v>
      </c>
      <c r="AI12" s="44"/>
      <c r="AJ12" s="45"/>
      <c r="AK12" s="46"/>
      <c r="AL12" s="46"/>
      <c r="AM12" s="41" t="s">
        <v>5</v>
      </c>
      <c r="AN12" s="225">
        <v>0.27</v>
      </c>
      <c r="AO12" s="225"/>
      <c r="AP12" s="225"/>
      <c r="AQ12" s="225"/>
      <c r="AR12" s="225"/>
      <c r="AS12" s="40" t="s">
        <v>10</v>
      </c>
      <c r="AT12" s="40"/>
      <c r="AU12" s="40"/>
      <c r="AV12" s="47"/>
      <c r="AW12" s="42" t="s">
        <v>18</v>
      </c>
      <c r="AX12" s="41"/>
      <c r="AY12" s="41"/>
      <c r="AZ12" s="41"/>
      <c r="BA12" s="41"/>
      <c r="BB12" s="230"/>
      <c r="BC12" s="231"/>
      <c r="BD12" s="37"/>
      <c r="BE12" s="54"/>
      <c r="BF12" s="248"/>
      <c r="BG12" s="248"/>
      <c r="BH12" s="248"/>
      <c r="BI12" s="248"/>
      <c r="BJ12" s="55"/>
      <c r="BK12" s="13"/>
      <c r="BL12" s="36"/>
      <c r="BM12" s="37"/>
      <c r="BN12" s="37"/>
      <c r="BO12" s="37"/>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row>
    <row r="13" spans="2:103" ht="15.75" customHeight="1">
      <c r="B13" s="39"/>
      <c r="C13" s="40" t="s">
        <v>19</v>
      </c>
      <c r="D13" s="41"/>
      <c r="E13" s="41"/>
      <c r="F13" s="41"/>
      <c r="G13" s="41"/>
      <c r="H13" s="41"/>
      <c r="I13" s="41"/>
      <c r="J13" s="41"/>
      <c r="K13" s="41"/>
      <c r="L13" s="41"/>
      <c r="M13" s="41"/>
      <c r="N13" s="41"/>
      <c r="O13" s="41"/>
      <c r="P13" s="41"/>
      <c r="Q13" s="41"/>
      <c r="R13" s="41"/>
      <c r="S13" s="41"/>
      <c r="T13" s="41"/>
      <c r="U13" s="41"/>
      <c r="V13" s="41"/>
      <c r="W13" s="41"/>
      <c r="X13" s="42" t="s">
        <v>20</v>
      </c>
      <c r="Y13" s="41"/>
      <c r="Z13" s="41"/>
      <c r="AA13" s="41"/>
      <c r="AB13" s="41"/>
      <c r="AC13" s="41"/>
      <c r="AD13" s="41"/>
      <c r="AE13" s="41"/>
      <c r="AF13" s="41"/>
      <c r="AG13" s="41"/>
      <c r="AH13" s="37"/>
      <c r="AI13" s="37"/>
      <c r="AJ13" s="37"/>
      <c r="AK13" s="56" t="s">
        <v>21</v>
      </c>
      <c r="AL13" s="57"/>
      <c r="AM13" s="41" t="s">
        <v>5</v>
      </c>
      <c r="AN13" s="225">
        <v>0.02</v>
      </c>
      <c r="AO13" s="225"/>
      <c r="AP13" s="225"/>
      <c r="AQ13" s="225"/>
      <c r="AR13" s="225"/>
      <c r="AS13" s="40" t="s">
        <v>10</v>
      </c>
      <c r="AT13" s="40"/>
      <c r="AU13" s="40"/>
      <c r="AV13" s="47"/>
      <c r="AW13" s="42" t="s">
        <v>22</v>
      </c>
      <c r="AX13" s="41"/>
      <c r="AY13" s="41"/>
      <c r="AZ13" s="41"/>
      <c r="BA13" s="41"/>
      <c r="BB13" s="230"/>
      <c r="BC13" s="231"/>
      <c r="BD13" s="41"/>
      <c r="BE13" s="54"/>
      <c r="BF13" s="248"/>
      <c r="BG13" s="248"/>
      <c r="BH13" s="248"/>
      <c r="BI13" s="248"/>
      <c r="BJ13" s="55"/>
      <c r="BK13" s="13"/>
      <c r="BL13" s="36"/>
      <c r="BM13" s="37"/>
      <c r="BN13" s="37"/>
      <c r="BO13" s="37"/>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row>
    <row r="14" spans="2:103" ht="15.75" customHeight="1">
      <c r="B14" s="39"/>
      <c r="C14" s="41"/>
      <c r="D14" s="41"/>
      <c r="E14" s="41"/>
      <c r="F14" s="41"/>
      <c r="G14" s="41"/>
      <c r="H14" s="41"/>
      <c r="I14" s="41"/>
      <c r="J14" s="41"/>
      <c r="K14" s="41"/>
      <c r="L14" s="41"/>
      <c r="M14" s="41"/>
      <c r="N14" s="41"/>
      <c r="O14" s="41"/>
      <c r="P14" s="41"/>
      <c r="Q14" s="41"/>
      <c r="R14" s="41"/>
      <c r="S14" s="41"/>
      <c r="T14" s="41"/>
      <c r="U14" s="41"/>
      <c r="V14" s="41"/>
      <c r="W14" s="41"/>
      <c r="X14" s="42" t="s">
        <v>23</v>
      </c>
      <c r="Y14" s="41"/>
      <c r="Z14" s="41"/>
      <c r="AA14" s="41"/>
      <c r="AB14" s="41"/>
      <c r="AC14" s="41"/>
      <c r="AD14" s="41"/>
      <c r="AE14" s="41"/>
      <c r="AF14" s="41"/>
      <c r="AG14" s="41"/>
      <c r="AH14" s="37"/>
      <c r="AI14" s="37"/>
      <c r="AJ14" s="37"/>
      <c r="AK14" s="56" t="s">
        <v>24</v>
      </c>
      <c r="AL14" s="49"/>
      <c r="AM14" s="41" t="s">
        <v>5</v>
      </c>
      <c r="AN14" s="246"/>
      <c r="AO14" s="246"/>
      <c r="AP14" s="246"/>
      <c r="AQ14" s="246"/>
      <c r="AR14" s="246"/>
      <c r="AS14" s="40" t="s">
        <v>25</v>
      </c>
      <c r="AT14" s="40"/>
      <c r="AU14" s="40"/>
      <c r="AV14" s="47"/>
      <c r="AW14" s="40" t="s">
        <v>26</v>
      </c>
      <c r="AX14" s="41"/>
      <c r="AY14" s="41"/>
      <c r="AZ14" s="41"/>
      <c r="BA14" s="41"/>
      <c r="BB14" s="230"/>
      <c r="BC14" s="231"/>
      <c r="BD14" s="37"/>
      <c r="BE14" s="54"/>
      <c r="BF14" s="248"/>
      <c r="BG14" s="248"/>
      <c r="BH14" s="248"/>
      <c r="BI14" s="248"/>
      <c r="BJ14" s="55"/>
      <c r="BK14" s="13"/>
      <c r="BL14" s="36"/>
      <c r="BM14" s="37"/>
      <c r="BN14" s="37"/>
      <c r="BO14" s="37"/>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row>
    <row r="15" spans="2:103" ht="15.75" customHeight="1">
      <c r="B15" s="39"/>
      <c r="C15" s="41" t="s">
        <v>27</v>
      </c>
      <c r="D15" s="229"/>
      <c r="E15" s="229"/>
      <c r="F15" s="229"/>
      <c r="G15" s="229"/>
      <c r="H15" s="229"/>
      <c r="I15" s="229"/>
      <c r="J15" s="229"/>
      <c r="K15" s="229"/>
      <c r="L15" s="229"/>
      <c r="M15" s="229"/>
      <c r="N15" s="229"/>
      <c r="O15" s="229"/>
      <c r="P15" s="229"/>
      <c r="Q15" s="229"/>
      <c r="R15" s="229"/>
      <c r="S15" s="229"/>
      <c r="T15" s="229"/>
      <c r="U15" s="229"/>
      <c r="V15" s="41"/>
      <c r="W15" s="41"/>
      <c r="X15" s="42" t="s">
        <v>28</v>
      </c>
      <c r="Y15" s="41"/>
      <c r="Z15" s="41"/>
      <c r="AA15" s="41"/>
      <c r="AB15" s="41"/>
      <c r="AC15" s="41"/>
      <c r="AD15" s="41"/>
      <c r="AE15" s="41"/>
      <c r="AF15" s="41"/>
      <c r="AG15" s="41"/>
      <c r="AH15" s="37"/>
      <c r="AI15" s="37"/>
      <c r="AJ15" s="37"/>
      <c r="AK15" s="56" t="s">
        <v>29</v>
      </c>
      <c r="AL15" s="49"/>
      <c r="AM15" s="41" t="s">
        <v>5</v>
      </c>
      <c r="AN15" s="227" t="str">
        <f>BO20</f>
        <v xml:space="preserve"> </v>
      </c>
      <c r="AO15" s="227"/>
      <c r="AP15" s="227"/>
      <c r="AQ15" s="227"/>
      <c r="AR15" s="227"/>
      <c r="AS15" s="40" t="s">
        <v>30</v>
      </c>
      <c r="AT15" s="40"/>
      <c r="AU15" s="40"/>
      <c r="AV15" s="47"/>
      <c r="AW15" s="40" t="s">
        <v>31</v>
      </c>
      <c r="AX15" s="41"/>
      <c r="AY15" s="41"/>
      <c r="AZ15" s="41"/>
      <c r="BA15" s="41"/>
      <c r="BB15" s="230"/>
      <c r="BC15" s="231"/>
      <c r="BD15" s="58"/>
      <c r="BE15" s="54"/>
      <c r="BF15" s="248"/>
      <c r="BG15" s="248"/>
      <c r="BH15" s="248"/>
      <c r="BI15" s="248"/>
      <c r="BJ15" s="55"/>
      <c r="BK15" s="13"/>
      <c r="BL15" s="36"/>
      <c r="BM15" s="37"/>
      <c r="BN15" s="37"/>
      <c r="BO15" s="37"/>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row>
    <row r="16" spans="2:103" ht="15.75" customHeight="1">
      <c r="B16" s="39"/>
      <c r="C16" s="41"/>
      <c r="D16" s="41"/>
      <c r="E16" s="41"/>
      <c r="F16" s="41"/>
      <c r="G16" s="41"/>
      <c r="H16" s="41"/>
      <c r="I16" s="41"/>
      <c r="J16" s="41"/>
      <c r="K16" s="41"/>
      <c r="L16" s="41"/>
      <c r="M16" s="41"/>
      <c r="N16" s="41"/>
      <c r="O16" s="41"/>
      <c r="P16" s="41"/>
      <c r="Q16" s="41"/>
      <c r="R16" s="41"/>
      <c r="S16" s="41"/>
      <c r="T16" s="41"/>
      <c r="U16" s="41"/>
      <c r="V16" s="41"/>
      <c r="W16" s="41"/>
      <c r="X16" s="42" t="s">
        <v>32</v>
      </c>
      <c r="Y16" s="41"/>
      <c r="Z16" s="41"/>
      <c r="AA16" s="41"/>
      <c r="AB16" s="41"/>
      <c r="AC16" s="41"/>
      <c r="AD16" s="41"/>
      <c r="AE16" s="41"/>
      <c r="AF16" s="41"/>
      <c r="AG16" s="41"/>
      <c r="AH16" s="37"/>
      <c r="AI16" s="37"/>
      <c r="AJ16" s="37"/>
      <c r="AK16" s="56" t="s">
        <v>33</v>
      </c>
      <c r="AL16" s="49"/>
      <c r="AM16" s="41" t="s">
        <v>5</v>
      </c>
      <c r="AN16" s="245"/>
      <c r="AO16" s="245"/>
      <c r="AP16" s="245"/>
      <c r="AQ16" s="245"/>
      <c r="AR16" s="245"/>
      <c r="AS16" s="40" t="s">
        <v>6</v>
      </c>
      <c r="AT16" s="40"/>
      <c r="AU16" s="40"/>
      <c r="AV16" s="47"/>
      <c r="AW16" s="50"/>
      <c r="AX16" s="51"/>
      <c r="AY16" s="51"/>
      <c r="AZ16" s="51"/>
      <c r="BA16" s="51"/>
      <c r="BB16" s="51"/>
      <c r="BC16" s="51"/>
      <c r="BD16" s="51"/>
      <c r="BE16" s="51"/>
      <c r="BF16" s="51"/>
      <c r="BG16" s="51"/>
      <c r="BH16" s="51"/>
      <c r="BI16" s="51"/>
      <c r="BJ16" s="52"/>
      <c r="BK16" s="13"/>
      <c r="BL16" s="36"/>
      <c r="BM16" s="41"/>
      <c r="BN16" s="37"/>
      <c r="BO16" s="37"/>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row>
    <row r="17" spans="2:103" ht="15.75" customHeight="1">
      <c r="B17" s="39"/>
      <c r="C17" s="41" t="s">
        <v>35</v>
      </c>
      <c r="D17" s="229"/>
      <c r="E17" s="229"/>
      <c r="F17" s="229"/>
      <c r="G17" s="229"/>
      <c r="H17" s="229"/>
      <c r="I17" s="229"/>
      <c r="J17" s="229"/>
      <c r="K17" s="229"/>
      <c r="L17" s="229"/>
      <c r="M17" s="229"/>
      <c r="N17" s="229"/>
      <c r="O17" s="229"/>
      <c r="P17" s="229"/>
      <c r="Q17" s="229"/>
      <c r="R17" s="229"/>
      <c r="S17" s="229"/>
      <c r="T17" s="229"/>
      <c r="U17" s="229"/>
      <c r="V17" s="37"/>
      <c r="W17" s="37"/>
      <c r="X17" s="42" t="s">
        <v>36</v>
      </c>
      <c r="Y17" s="41"/>
      <c r="Z17" s="41"/>
      <c r="AA17" s="41"/>
      <c r="AB17" s="41"/>
      <c r="AC17" s="41"/>
      <c r="AD17" s="41"/>
      <c r="AE17" s="41"/>
      <c r="AF17" s="41"/>
      <c r="AG17" s="41"/>
      <c r="AH17" s="41"/>
      <c r="AI17" s="41"/>
      <c r="AJ17" s="41"/>
      <c r="AK17" s="37"/>
      <c r="AL17" s="56" t="s">
        <v>37</v>
      </c>
      <c r="AM17" s="49"/>
      <c r="AN17" s="41" t="s">
        <v>5</v>
      </c>
      <c r="AO17" s="243"/>
      <c r="AP17" s="243"/>
      <c r="AQ17" s="56" t="s">
        <v>38</v>
      </c>
      <c r="AR17" s="49"/>
      <c r="AS17" s="41" t="s">
        <v>5</v>
      </c>
      <c r="AT17" s="242"/>
      <c r="AU17" s="242"/>
      <c r="AV17" s="59"/>
      <c r="AW17" s="42" t="s">
        <v>34</v>
      </c>
      <c r="AX17" s="41"/>
      <c r="AY17" s="60"/>
      <c r="AZ17" s="60"/>
      <c r="BA17" s="60"/>
      <c r="BB17" s="53"/>
      <c r="BC17" s="61"/>
      <c r="BD17" s="61"/>
      <c r="BE17" s="242"/>
      <c r="BF17" s="242"/>
      <c r="BG17" s="242"/>
      <c r="BH17" s="242"/>
      <c r="BI17" s="242"/>
      <c r="BJ17" s="48"/>
      <c r="BK17" s="13"/>
      <c r="BM17" s="37"/>
      <c r="BN17" s="37"/>
      <c r="BO17" s="41"/>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row>
    <row r="18" spans="2:103" ht="4.5" customHeight="1" thickBot="1">
      <c r="B18" s="30"/>
      <c r="C18" s="62"/>
      <c r="D18" s="62"/>
      <c r="E18" s="62"/>
      <c r="F18" s="62"/>
      <c r="G18" s="62"/>
      <c r="H18" s="62"/>
      <c r="I18" s="62"/>
      <c r="J18" s="62"/>
      <c r="K18" s="62"/>
      <c r="L18" s="62"/>
      <c r="M18" s="62"/>
      <c r="N18" s="62"/>
      <c r="O18" s="62"/>
      <c r="P18" s="62"/>
      <c r="Q18" s="27"/>
      <c r="R18" s="27"/>
      <c r="S18" s="27"/>
      <c r="T18" s="27"/>
      <c r="U18" s="27"/>
      <c r="V18" s="27"/>
      <c r="W18" s="27"/>
      <c r="X18" s="63"/>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4"/>
      <c r="AX18" s="27"/>
      <c r="AY18" s="27"/>
      <c r="AZ18" s="27"/>
      <c r="BA18" s="27"/>
      <c r="BB18" s="27"/>
      <c r="BC18" s="27"/>
      <c r="BD18" s="27"/>
      <c r="BE18" s="27"/>
      <c r="BF18" s="65"/>
      <c r="BG18" s="65"/>
      <c r="BH18" s="65"/>
      <c r="BI18" s="66"/>
      <c r="BJ18" s="29"/>
      <c r="BK18" s="13"/>
      <c r="BM18" s="41"/>
      <c r="BN18" s="37"/>
      <c r="BO18" s="61"/>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row>
    <row r="19" spans="2:103" ht="15.75" customHeight="1" thickBot="1">
      <c r="B19" s="67"/>
      <c r="C19" s="68" t="s">
        <v>39</v>
      </c>
      <c r="D19" s="37"/>
      <c r="E19" s="37"/>
      <c r="F19" s="37"/>
      <c r="G19" s="37"/>
      <c r="H19" s="37"/>
      <c r="I19" s="37"/>
      <c r="J19" s="37"/>
      <c r="K19" s="37"/>
      <c r="L19" s="37"/>
      <c r="M19" s="37"/>
      <c r="N19" s="37"/>
      <c r="O19" s="37"/>
      <c r="P19" s="37"/>
      <c r="Q19" s="37"/>
      <c r="R19" s="69"/>
      <c r="S19" s="70"/>
      <c r="T19" s="70"/>
      <c r="U19" s="70"/>
      <c r="V19" s="70"/>
      <c r="W19" s="70"/>
      <c r="X19" s="70"/>
      <c r="AA19" s="56"/>
      <c r="AB19" s="57"/>
      <c r="AC19" s="71"/>
      <c r="AD19" s="57"/>
      <c r="AF19" s="72"/>
      <c r="AG19" s="72"/>
      <c r="AH19" s="72"/>
      <c r="AI19" s="73"/>
      <c r="AJ19" s="73"/>
      <c r="AK19" s="57"/>
      <c r="AL19" s="71"/>
      <c r="AQ19" s="69"/>
      <c r="AR19" s="37"/>
      <c r="AS19" s="37"/>
      <c r="AT19" s="37"/>
      <c r="AU19" s="37"/>
      <c r="AV19" s="37"/>
      <c r="AW19" s="37"/>
      <c r="AZ19" s="56"/>
      <c r="BC19" s="57"/>
      <c r="BE19" s="74"/>
      <c r="BF19" s="74"/>
      <c r="BG19" s="74"/>
      <c r="BH19" s="73"/>
      <c r="BI19" s="73"/>
      <c r="BJ19" s="38"/>
      <c r="BM19" s="41"/>
      <c r="BN19" s="37"/>
      <c r="BO19" s="103"/>
    </row>
    <row r="20" spans="2:103" ht="15.75" customHeight="1" thickBot="1">
      <c r="B20" s="67"/>
      <c r="C20" s="78" t="s">
        <v>118</v>
      </c>
      <c r="D20" s="78"/>
      <c r="E20" s="78"/>
      <c r="F20" s="78"/>
      <c r="G20" s="78"/>
      <c r="H20" s="78"/>
      <c r="I20" s="78"/>
      <c r="J20" s="78"/>
      <c r="K20" s="78"/>
      <c r="L20" s="78"/>
      <c r="M20" s="78"/>
      <c r="O20" s="56" t="s">
        <v>119</v>
      </c>
      <c r="Q20" s="78"/>
      <c r="R20" s="78"/>
      <c r="S20" s="57"/>
      <c r="T20" s="57"/>
      <c r="V20" s="71"/>
      <c r="W20" s="57"/>
      <c r="X20" s="57"/>
      <c r="Y20" s="57"/>
      <c r="Z20" s="79"/>
      <c r="AA20" s="57"/>
      <c r="AB20" s="71"/>
      <c r="AC20" s="57"/>
      <c r="AD20" s="37"/>
      <c r="AE20" s="57"/>
      <c r="AF20" s="80"/>
      <c r="AG20" s="79"/>
      <c r="AH20" s="57"/>
      <c r="AI20" s="57"/>
      <c r="AJ20" s="57"/>
      <c r="AK20" s="57"/>
      <c r="AL20" s="57"/>
      <c r="AM20" s="81"/>
      <c r="AN20" s="57"/>
      <c r="AO20" s="57"/>
      <c r="AP20" s="81"/>
      <c r="AQ20" s="57"/>
      <c r="AR20" s="82"/>
      <c r="AS20" s="57"/>
      <c r="AT20" s="37"/>
      <c r="AU20" s="37"/>
      <c r="AW20" s="46"/>
      <c r="AX20" s="83"/>
      <c r="AZ20" s="56"/>
      <c r="BC20" s="57"/>
      <c r="BE20" s="84"/>
      <c r="BF20" s="84"/>
      <c r="BG20" s="84"/>
      <c r="BH20" s="73"/>
      <c r="BI20" s="73"/>
      <c r="BJ20" s="38"/>
      <c r="BM20" s="75" t="s">
        <v>28</v>
      </c>
      <c r="BN20" s="76"/>
      <c r="BO20" s="77" t="str">
        <f>IF(AN8=0," ",IF(AN8&lt;5000,0.2,0.1))</f>
        <v xml:space="preserve"> </v>
      </c>
      <c r="BP20" s="41"/>
      <c r="BQ20" s="41"/>
    </row>
    <row r="21" spans="2:103" ht="15.75" customHeight="1">
      <c r="B21" s="67"/>
      <c r="C21" s="78" t="s">
        <v>44</v>
      </c>
      <c r="D21" s="78"/>
      <c r="E21" s="78"/>
      <c r="F21" s="78"/>
      <c r="G21" s="78"/>
      <c r="H21" s="78"/>
      <c r="I21" s="78"/>
      <c r="J21" s="78"/>
      <c r="K21" s="78"/>
      <c r="L21" s="78"/>
      <c r="M21" s="78"/>
      <c r="N21" s="56" t="s">
        <v>45</v>
      </c>
      <c r="O21" s="78"/>
      <c r="P21" s="214"/>
      <c r="Q21" s="78"/>
      <c r="R21" s="78"/>
      <c r="S21" s="57"/>
      <c r="T21" s="71"/>
      <c r="U21" s="71"/>
      <c r="V21" s="57"/>
      <c r="W21" s="57"/>
      <c r="X21" s="80"/>
      <c r="Y21" s="37"/>
      <c r="Z21" s="57"/>
      <c r="AA21" s="57"/>
      <c r="AB21" s="82"/>
      <c r="AC21" s="71"/>
      <c r="AD21" s="57"/>
      <c r="AE21" s="85"/>
      <c r="AF21" s="85"/>
      <c r="AG21" s="85"/>
      <c r="AH21" s="85"/>
      <c r="AI21" s="73"/>
      <c r="AJ21" s="73"/>
      <c r="AK21" s="57"/>
      <c r="AL21" s="71"/>
      <c r="AM21" s="37"/>
      <c r="AN21" s="37"/>
      <c r="AO21" s="37"/>
      <c r="AP21" s="37"/>
      <c r="AQ21" s="69"/>
      <c r="AR21" s="37"/>
      <c r="AS21" s="37"/>
      <c r="AT21" s="37"/>
      <c r="AU21" s="37"/>
      <c r="AW21" s="46"/>
      <c r="AX21" s="83"/>
      <c r="AY21" s="86"/>
      <c r="AZ21" s="56"/>
      <c r="BC21" s="57"/>
      <c r="BD21" s="84"/>
      <c r="BE21" s="84"/>
      <c r="BF21" s="84"/>
      <c r="BG21" s="84"/>
      <c r="BH21" s="73"/>
      <c r="BI21" s="73"/>
      <c r="BJ21" s="38"/>
      <c r="BM21" s="37"/>
      <c r="BN21" s="37"/>
      <c r="BO21" s="37"/>
      <c r="BP21" s="37"/>
      <c r="BQ21" s="37"/>
    </row>
    <row r="22" spans="2:103" ht="15.75" customHeight="1">
      <c r="B22" s="67"/>
      <c r="C22" s="69" t="s">
        <v>40</v>
      </c>
      <c r="D22" s="87"/>
      <c r="E22" s="87"/>
      <c r="F22" s="87"/>
      <c r="G22" s="87"/>
      <c r="H22" s="88"/>
      <c r="I22" s="56" t="s">
        <v>115</v>
      </c>
      <c r="K22" s="89"/>
      <c r="L22" s="228" t="str">
        <f>BU32</f>
        <v xml:space="preserve"> </v>
      </c>
      <c r="M22" s="228"/>
      <c r="N22" s="228"/>
      <c r="O22" s="228"/>
      <c r="P22" s="228"/>
      <c r="R22" s="69" t="s">
        <v>43</v>
      </c>
      <c r="T22" s="90"/>
      <c r="U22" s="91"/>
      <c r="V22" s="91"/>
      <c r="W22" s="92"/>
      <c r="X22" s="56" t="s">
        <v>115</v>
      </c>
      <c r="Z22" s="89"/>
      <c r="AA22" s="228" t="str">
        <f>BU33</f>
        <v xml:space="preserve"> </v>
      </c>
      <c r="AB22" s="228"/>
      <c r="AC22" s="228"/>
      <c r="AD22" s="228"/>
      <c r="AE22" s="228"/>
      <c r="AG22" s="69" t="s">
        <v>42</v>
      </c>
      <c r="AH22" s="92"/>
      <c r="AJ22" s="90"/>
      <c r="AK22" s="91"/>
      <c r="AL22" s="91"/>
      <c r="AM22" s="56" t="s">
        <v>115</v>
      </c>
      <c r="AO22" s="89"/>
      <c r="AP22" s="228" t="str">
        <f>BU34</f>
        <v xml:space="preserve"> </v>
      </c>
      <c r="AQ22" s="228"/>
      <c r="AR22" s="228"/>
      <c r="AS22" s="228"/>
      <c r="AT22" s="228"/>
      <c r="AV22" s="69" t="s">
        <v>120</v>
      </c>
      <c r="AW22" s="92"/>
      <c r="AY22" s="90"/>
      <c r="AZ22" s="91"/>
      <c r="BA22" s="91"/>
      <c r="BB22" s="56" t="s">
        <v>115</v>
      </c>
      <c r="BD22" s="89"/>
      <c r="BE22" s="228" t="str">
        <f>BU35</f>
        <v xml:space="preserve"> </v>
      </c>
      <c r="BF22" s="228"/>
      <c r="BG22" s="228"/>
      <c r="BH22" s="228"/>
      <c r="BI22" s="228"/>
      <c r="BJ22" s="38"/>
      <c r="BM22" s="37"/>
      <c r="BN22" s="37"/>
      <c r="BO22" s="37"/>
      <c r="BP22" s="37"/>
      <c r="BQ22" s="37"/>
    </row>
    <row r="23" spans="2:103" ht="4.5" customHeight="1">
      <c r="B23" s="93"/>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94"/>
      <c r="AU23" s="95"/>
      <c r="AV23" s="96"/>
      <c r="AW23" s="95"/>
      <c r="AX23" s="94"/>
      <c r="AY23" s="58"/>
      <c r="AZ23" s="58"/>
      <c r="BA23" s="97"/>
      <c r="BB23" s="97"/>
      <c r="BC23" s="94"/>
      <c r="BD23" s="95"/>
      <c r="BE23" s="58"/>
      <c r="BF23" s="97"/>
      <c r="BG23" s="97"/>
      <c r="BH23" s="97"/>
      <c r="BI23" s="98"/>
      <c r="BJ23" s="99"/>
      <c r="BM23" s="37"/>
      <c r="BN23" s="37"/>
      <c r="BO23" s="37"/>
      <c r="BP23" s="37"/>
      <c r="BQ23" s="37"/>
    </row>
    <row r="24" spans="2:103" ht="4.5" customHeight="1">
      <c r="B24" s="100"/>
      <c r="C24" s="101"/>
      <c r="D24" s="101"/>
      <c r="E24" s="101"/>
      <c r="F24" s="101"/>
      <c r="G24" s="101"/>
      <c r="H24" s="101"/>
      <c r="I24" s="101"/>
      <c r="J24" s="101"/>
      <c r="K24" s="101"/>
      <c r="L24" s="101"/>
      <c r="M24" s="102"/>
      <c r="N24" s="56"/>
      <c r="O24" s="102"/>
      <c r="P24" s="102"/>
      <c r="Q24" s="102"/>
      <c r="R24" s="102"/>
      <c r="T24" s="57"/>
      <c r="U24" s="57"/>
      <c r="V24" s="103"/>
      <c r="W24" s="57"/>
      <c r="X24" s="57"/>
      <c r="Y24" s="103"/>
      <c r="Z24" s="57"/>
      <c r="AA24" s="57"/>
      <c r="AB24" s="57"/>
      <c r="AC24" s="57"/>
      <c r="AD24" s="103"/>
      <c r="AE24" s="57"/>
      <c r="AF24" s="57"/>
      <c r="AG24" s="103"/>
      <c r="AH24" s="57"/>
      <c r="AI24" s="82"/>
      <c r="AJ24" s="57"/>
      <c r="AK24" s="80"/>
      <c r="AL24" s="37"/>
      <c r="AM24" s="57"/>
      <c r="AN24" s="57"/>
      <c r="AO24" s="57"/>
      <c r="AP24" s="57"/>
      <c r="AQ24" s="57"/>
      <c r="AR24" s="103"/>
      <c r="AS24" s="57"/>
      <c r="AT24" s="57"/>
      <c r="AU24" s="103"/>
      <c r="AV24" s="57"/>
      <c r="AW24" s="82"/>
      <c r="AX24" s="57"/>
      <c r="AY24" s="103"/>
      <c r="AZ24" s="104"/>
      <c r="BA24" s="86"/>
      <c r="BB24" s="86"/>
      <c r="BC24" s="86"/>
      <c r="BD24" s="86"/>
      <c r="BE24" s="86"/>
      <c r="BF24" s="86"/>
      <c r="BG24" s="86"/>
      <c r="BH24" s="86"/>
      <c r="BI24" s="73"/>
      <c r="BJ24" s="105"/>
      <c r="BM24" s="37"/>
      <c r="BN24" s="37"/>
      <c r="BO24" s="37"/>
      <c r="BP24" s="37"/>
      <c r="BQ24" s="37"/>
    </row>
    <row r="25" spans="2:103" s="13" customFormat="1" ht="15.75" customHeight="1">
      <c r="B25" s="106"/>
      <c r="C25" s="40" t="s">
        <v>46</v>
      </c>
      <c r="D25" s="41"/>
      <c r="E25" s="41"/>
      <c r="F25" s="41"/>
      <c r="G25" s="41"/>
      <c r="H25" s="41"/>
      <c r="I25" s="41"/>
      <c r="J25" s="14"/>
      <c r="K25" s="14"/>
      <c r="L25" s="14"/>
      <c r="M25" s="14"/>
      <c r="N25" s="226"/>
      <c r="O25" s="226"/>
      <c r="P25" s="226"/>
      <c r="Q25" s="226"/>
      <c r="R25" s="226"/>
      <c r="S25" s="226"/>
      <c r="T25" s="226"/>
      <c r="U25" s="226"/>
      <c r="V25" s="226"/>
      <c r="W25" s="226"/>
      <c r="X25" s="226"/>
      <c r="Y25" s="53"/>
      <c r="Z25" s="41"/>
      <c r="AA25" s="41"/>
      <c r="AB25" s="41"/>
      <c r="AC25" s="41"/>
      <c r="AD25" s="37"/>
      <c r="AE25" s="107" t="s">
        <v>47</v>
      </c>
      <c r="AF25" s="226"/>
      <c r="AG25" s="226"/>
      <c r="AH25" s="226"/>
      <c r="AI25" s="226"/>
      <c r="AJ25" s="226"/>
      <c r="AK25" s="226"/>
      <c r="AL25" s="226"/>
      <c r="AM25" s="226"/>
      <c r="AN25" s="226"/>
      <c r="AO25" s="226"/>
      <c r="AP25" s="226"/>
      <c r="AQ25" s="61"/>
      <c r="AR25" s="61"/>
      <c r="AS25" s="41"/>
      <c r="AT25" s="41"/>
      <c r="AU25" s="41"/>
      <c r="AV25" s="41"/>
      <c r="AW25" s="37"/>
      <c r="AX25" s="37"/>
      <c r="AY25" s="107" t="s">
        <v>48</v>
      </c>
      <c r="AZ25" s="226"/>
      <c r="BA25" s="226"/>
      <c r="BB25" s="226"/>
      <c r="BC25" s="226"/>
      <c r="BD25" s="226"/>
      <c r="BE25" s="226"/>
      <c r="BF25" s="226"/>
      <c r="BG25" s="226"/>
      <c r="BH25" s="226"/>
      <c r="BI25" s="226"/>
      <c r="BJ25" s="108"/>
      <c r="BM25" s="41"/>
      <c r="BN25" s="41"/>
      <c r="BO25" s="41"/>
      <c r="BP25" s="41"/>
      <c r="BQ25" s="41"/>
    </row>
    <row r="26" spans="2:103" s="111" customFormat="1" ht="4.5" customHeight="1" thickBot="1">
      <c r="B26" s="109"/>
      <c r="C26" s="53"/>
      <c r="D26" s="61"/>
      <c r="E26" s="61"/>
      <c r="F26" s="61"/>
      <c r="G26" s="61"/>
      <c r="H26" s="61"/>
      <c r="I26" s="61"/>
      <c r="J26" s="110"/>
      <c r="K26" s="110"/>
      <c r="L26" s="110"/>
      <c r="M26" s="110"/>
      <c r="N26" s="68"/>
      <c r="O26" s="68"/>
      <c r="P26" s="68"/>
      <c r="Q26" s="68"/>
      <c r="R26" s="68"/>
      <c r="S26" s="68"/>
      <c r="T26" s="68"/>
      <c r="U26" s="68"/>
      <c r="V26" s="68"/>
      <c r="W26" s="68"/>
      <c r="X26" s="68"/>
      <c r="Y26" s="53"/>
      <c r="Z26" s="53"/>
      <c r="AA26" s="53"/>
      <c r="AB26" s="61"/>
      <c r="AC26" s="61"/>
      <c r="AD26" s="61"/>
      <c r="AE26" s="61"/>
      <c r="AF26" s="61"/>
      <c r="AG26" s="53"/>
      <c r="AH26" s="53"/>
      <c r="AI26" s="53"/>
      <c r="AJ26" s="53"/>
      <c r="AK26" s="53"/>
      <c r="AL26" s="53"/>
      <c r="AM26" s="53"/>
      <c r="AN26" s="53"/>
      <c r="AO26" s="53"/>
      <c r="AP26" s="53"/>
      <c r="AQ26" s="61"/>
      <c r="AR26" s="61"/>
      <c r="AS26" s="61"/>
      <c r="AT26" s="61"/>
      <c r="AU26" s="61"/>
      <c r="AV26" s="61"/>
      <c r="AW26" s="53"/>
      <c r="AX26" s="53"/>
      <c r="AY26" s="53"/>
      <c r="AZ26" s="53"/>
      <c r="BA26" s="53"/>
      <c r="BB26" s="53"/>
      <c r="BC26" s="53"/>
      <c r="BD26" s="53"/>
      <c r="BE26" s="53"/>
      <c r="BF26" s="53"/>
      <c r="BG26" s="53"/>
      <c r="BH26" s="53"/>
      <c r="BI26" s="53"/>
      <c r="BJ26" s="108"/>
      <c r="BM26" s="61"/>
      <c r="BN26" s="61"/>
      <c r="BO26" s="61"/>
      <c r="BP26" s="61"/>
      <c r="BQ26" s="61"/>
    </row>
    <row r="27" spans="2:103" s="124" customFormat="1" ht="11.25" customHeight="1">
      <c r="B27" s="112"/>
      <c r="C27" s="113"/>
      <c r="D27" s="113"/>
      <c r="E27" s="114"/>
      <c r="F27" s="115"/>
      <c r="G27" s="115"/>
      <c r="H27" s="116"/>
      <c r="I27" s="115" t="s">
        <v>49</v>
      </c>
      <c r="J27" s="115"/>
      <c r="K27" s="115"/>
      <c r="L27" s="115"/>
      <c r="M27" s="115"/>
      <c r="N27" s="115" t="s">
        <v>50</v>
      </c>
      <c r="O27" s="115"/>
      <c r="P27" s="115"/>
      <c r="Q27" s="115"/>
      <c r="R27" s="117"/>
      <c r="S27" s="114"/>
      <c r="T27" s="116"/>
      <c r="U27" s="116"/>
      <c r="V27" s="116"/>
      <c r="W27" s="115" t="s">
        <v>50</v>
      </c>
      <c r="X27" s="115"/>
      <c r="Y27" s="115"/>
      <c r="Z27" s="115"/>
      <c r="AA27" s="115"/>
      <c r="AB27" s="115" t="s">
        <v>49</v>
      </c>
      <c r="AC27" s="115"/>
      <c r="AD27" s="115"/>
      <c r="AE27" s="115"/>
      <c r="AF27" s="117"/>
      <c r="AG27" s="118"/>
      <c r="AH27" s="119"/>
      <c r="AI27" s="119"/>
      <c r="AJ27" s="119"/>
      <c r="AK27" s="119"/>
      <c r="AL27" s="113"/>
      <c r="AM27" s="113"/>
      <c r="AN27" s="120"/>
      <c r="AO27" s="116"/>
      <c r="AP27" s="116"/>
      <c r="AQ27" s="116"/>
      <c r="AR27" s="115" t="s">
        <v>49</v>
      </c>
      <c r="AS27" s="115"/>
      <c r="AT27" s="115"/>
      <c r="AU27" s="115"/>
      <c r="AV27" s="115"/>
      <c r="AW27" s="115" t="s">
        <v>50</v>
      </c>
      <c r="AX27" s="115"/>
      <c r="AY27" s="115"/>
      <c r="AZ27" s="115"/>
      <c r="BA27" s="121"/>
      <c r="BB27" s="122"/>
      <c r="BC27" s="119"/>
      <c r="BD27" s="119"/>
      <c r="BE27" s="119"/>
      <c r="BF27" s="119"/>
      <c r="BG27" s="119"/>
      <c r="BH27" s="119"/>
      <c r="BI27" s="119"/>
      <c r="BJ27" s="123"/>
      <c r="BM27" s="103"/>
      <c r="BN27" s="103"/>
      <c r="BO27" s="103"/>
      <c r="BP27" s="103"/>
      <c r="BQ27" s="103"/>
    </row>
    <row r="28" spans="2:103" s="133" customFormat="1" ht="11.25" customHeight="1">
      <c r="B28" s="67" t="s">
        <v>51</v>
      </c>
      <c r="C28" s="78"/>
      <c r="D28" s="78"/>
      <c r="E28" s="125" t="s">
        <v>52</v>
      </c>
      <c r="F28" s="126"/>
      <c r="G28" s="126"/>
      <c r="H28" s="126"/>
      <c r="I28" s="126"/>
      <c r="J28" s="126"/>
      <c r="K28" s="126"/>
      <c r="L28" s="125" t="s">
        <v>53</v>
      </c>
      <c r="M28" s="126"/>
      <c r="N28" s="126"/>
      <c r="O28" s="126"/>
      <c r="P28" s="126"/>
      <c r="Q28" s="126"/>
      <c r="R28" s="126"/>
      <c r="S28" s="127" t="s">
        <v>52</v>
      </c>
      <c r="T28" s="128"/>
      <c r="U28" s="128"/>
      <c r="V28" s="128"/>
      <c r="W28" s="128"/>
      <c r="X28" s="128"/>
      <c r="Y28" s="129"/>
      <c r="Z28" s="125" t="s">
        <v>53</v>
      </c>
      <c r="AA28" s="126"/>
      <c r="AB28" s="126"/>
      <c r="AC28" s="126"/>
      <c r="AD28" s="126"/>
      <c r="AE28" s="126"/>
      <c r="AF28" s="126"/>
      <c r="AG28" s="125" t="s">
        <v>54</v>
      </c>
      <c r="AH28" s="126"/>
      <c r="AI28" s="126"/>
      <c r="AJ28" s="126"/>
      <c r="AK28" s="126"/>
      <c r="AL28" s="126"/>
      <c r="AM28" s="126"/>
      <c r="AN28" s="130" t="s">
        <v>52</v>
      </c>
      <c r="AO28" s="126"/>
      <c r="AP28" s="126"/>
      <c r="AQ28" s="126"/>
      <c r="AR28" s="126"/>
      <c r="AS28" s="126"/>
      <c r="AT28" s="126"/>
      <c r="AU28" s="127" t="s">
        <v>53</v>
      </c>
      <c r="AV28" s="128"/>
      <c r="AW28" s="128"/>
      <c r="AX28" s="128"/>
      <c r="AY28" s="128"/>
      <c r="AZ28" s="128"/>
      <c r="BA28" s="131"/>
      <c r="BB28" s="130" t="s">
        <v>15</v>
      </c>
      <c r="BC28" s="126"/>
      <c r="BD28" s="126"/>
      <c r="BE28" s="126"/>
      <c r="BF28" s="126"/>
      <c r="BG28" s="126"/>
      <c r="BH28" s="126"/>
      <c r="BI28" s="126"/>
      <c r="BJ28" s="132"/>
      <c r="BM28" s="78"/>
      <c r="BN28" s="41"/>
      <c r="BO28" s="41"/>
      <c r="BP28" s="41"/>
      <c r="BQ28" s="41"/>
    </row>
    <row r="29" spans="2:103" s="124" customFormat="1" ht="11.25" customHeight="1">
      <c r="B29" s="134"/>
      <c r="C29" s="103"/>
      <c r="D29" s="103"/>
      <c r="E29" s="135"/>
      <c r="F29" s="136"/>
      <c r="G29" s="136"/>
      <c r="H29" s="136"/>
      <c r="I29" s="136"/>
      <c r="J29" s="136"/>
      <c r="K29" s="136"/>
      <c r="L29" s="135"/>
      <c r="M29" s="136"/>
      <c r="N29" s="136"/>
      <c r="O29" s="136"/>
      <c r="P29" s="136"/>
      <c r="Q29" s="136"/>
      <c r="R29" s="136"/>
      <c r="S29" s="135"/>
      <c r="T29" s="136"/>
      <c r="U29" s="136"/>
      <c r="V29" s="136"/>
      <c r="W29" s="136"/>
      <c r="X29" s="136"/>
      <c r="Y29" s="136"/>
      <c r="Z29" s="135"/>
      <c r="AA29" s="136"/>
      <c r="AB29" s="136"/>
      <c r="AC29" s="136"/>
      <c r="AD29" s="136"/>
      <c r="AE29" s="136"/>
      <c r="AF29" s="136"/>
      <c r="AG29" s="135"/>
      <c r="AH29" s="136"/>
      <c r="AI29" s="103"/>
      <c r="AJ29" s="136"/>
      <c r="AK29" s="136"/>
      <c r="AL29" s="136"/>
      <c r="AM29" s="136"/>
      <c r="AN29" s="130" t="s">
        <v>55</v>
      </c>
      <c r="AO29" s="126"/>
      <c r="AP29" s="126"/>
      <c r="AQ29" s="126"/>
      <c r="AR29" s="126"/>
      <c r="AS29" s="126"/>
      <c r="AT29" s="126"/>
      <c r="AU29" s="126"/>
      <c r="AV29" s="126"/>
      <c r="AW29" s="126"/>
      <c r="AX29" s="126"/>
      <c r="AY29" s="126"/>
      <c r="AZ29" s="126"/>
      <c r="BA29" s="132"/>
      <c r="BB29" s="137"/>
      <c r="BC29" s="136"/>
      <c r="BD29" s="136"/>
      <c r="BE29" s="136"/>
      <c r="BF29" s="136"/>
      <c r="BG29" s="136"/>
      <c r="BH29" s="136"/>
      <c r="BI29" s="136"/>
      <c r="BJ29" s="138"/>
      <c r="BM29" s="37"/>
      <c r="BN29" s="103"/>
      <c r="BO29" s="103"/>
      <c r="BP29" s="103"/>
      <c r="BQ29" s="103"/>
    </row>
    <row r="30" spans="2:103" s="124" customFormat="1" ht="12" customHeight="1" thickBot="1">
      <c r="B30" s="134"/>
      <c r="C30" s="103"/>
      <c r="D30" s="103"/>
      <c r="E30" s="135"/>
      <c r="F30" s="136"/>
      <c r="G30" s="103"/>
      <c r="H30" s="139" t="s">
        <v>56</v>
      </c>
      <c r="I30" s="136"/>
      <c r="J30" s="136"/>
      <c r="K30" s="136"/>
      <c r="L30" s="140"/>
      <c r="M30" s="103"/>
      <c r="N30" s="141"/>
      <c r="O30" s="139" t="s">
        <v>57</v>
      </c>
      <c r="P30" s="136"/>
      <c r="Q30" s="136"/>
      <c r="R30" s="136"/>
      <c r="S30" s="142"/>
      <c r="T30" s="141"/>
      <c r="U30" s="136"/>
      <c r="V30" s="139" t="s">
        <v>56</v>
      </c>
      <c r="W30" s="136"/>
      <c r="X30" s="141"/>
      <c r="Y30" s="141"/>
      <c r="Z30" s="140"/>
      <c r="AA30" s="136"/>
      <c r="AB30" s="136"/>
      <c r="AC30" s="139" t="s">
        <v>57</v>
      </c>
      <c r="AD30" s="136"/>
      <c r="AE30" s="103"/>
      <c r="AF30" s="141"/>
      <c r="AG30" s="135"/>
      <c r="AH30" s="136"/>
      <c r="AI30" s="136"/>
      <c r="AJ30" s="139" t="s">
        <v>57</v>
      </c>
      <c r="AK30" s="103"/>
      <c r="AL30" s="141"/>
      <c r="AM30" s="136"/>
      <c r="AN30" s="137"/>
      <c r="AO30" s="136"/>
      <c r="AP30" s="141"/>
      <c r="AQ30" s="139" t="s">
        <v>56</v>
      </c>
      <c r="AR30" s="141"/>
      <c r="AS30" s="136"/>
      <c r="AT30" s="136"/>
      <c r="AU30" s="140"/>
      <c r="AV30" s="136"/>
      <c r="AW30" s="103"/>
      <c r="AX30" s="139" t="s">
        <v>57</v>
      </c>
      <c r="AY30" s="141"/>
      <c r="AZ30" s="141"/>
      <c r="BA30" s="136"/>
      <c r="BB30" s="137"/>
      <c r="BC30" s="136"/>
      <c r="BD30" s="136"/>
      <c r="BE30" s="136"/>
      <c r="BF30" s="136"/>
      <c r="BG30" s="136"/>
      <c r="BH30" s="136"/>
      <c r="BI30" s="136"/>
      <c r="BJ30" s="138"/>
    </row>
    <row r="31" spans="2:103" s="124" customFormat="1" ht="11.25" customHeight="1" thickBot="1">
      <c r="B31" s="143"/>
      <c r="C31" s="144" t="s">
        <v>58</v>
      </c>
      <c r="D31" s="144"/>
      <c r="E31" s="145"/>
      <c r="F31" s="146"/>
      <c r="G31" s="144"/>
      <c r="H31" s="147" t="s">
        <v>30</v>
      </c>
      <c r="I31" s="146"/>
      <c r="J31" s="146"/>
      <c r="K31" s="146"/>
      <c r="L31" s="145"/>
      <c r="M31" s="144"/>
      <c r="N31" s="146"/>
      <c r="O31" s="147" t="s">
        <v>30</v>
      </c>
      <c r="P31" s="146"/>
      <c r="Q31" s="146"/>
      <c r="R31" s="146"/>
      <c r="S31" s="148"/>
      <c r="T31" s="146"/>
      <c r="U31" s="146"/>
      <c r="V31" s="147" t="s">
        <v>30</v>
      </c>
      <c r="W31" s="146"/>
      <c r="X31" s="146"/>
      <c r="Y31" s="146"/>
      <c r="Z31" s="145"/>
      <c r="AA31" s="146"/>
      <c r="AB31" s="146"/>
      <c r="AC31" s="147" t="s">
        <v>30</v>
      </c>
      <c r="AD31" s="146"/>
      <c r="AE31" s="144"/>
      <c r="AF31" s="146"/>
      <c r="AG31" s="145"/>
      <c r="AH31" s="146"/>
      <c r="AI31" s="146"/>
      <c r="AJ31" s="147" t="s">
        <v>30</v>
      </c>
      <c r="AK31" s="144"/>
      <c r="AL31" s="146"/>
      <c r="AM31" s="146"/>
      <c r="AN31" s="149"/>
      <c r="AO31" s="146"/>
      <c r="AP31" s="146"/>
      <c r="AQ31" s="147" t="s">
        <v>30</v>
      </c>
      <c r="AR31" s="146"/>
      <c r="AS31" s="146"/>
      <c r="AT31" s="146"/>
      <c r="AU31" s="145"/>
      <c r="AV31" s="146"/>
      <c r="AW31" s="144"/>
      <c r="AX31" s="147" t="s">
        <v>30</v>
      </c>
      <c r="AY31" s="146"/>
      <c r="AZ31" s="146"/>
      <c r="BA31" s="146"/>
      <c r="BB31" s="149"/>
      <c r="BC31" s="146"/>
      <c r="BD31" s="146"/>
      <c r="BE31" s="146"/>
      <c r="BF31" s="146"/>
      <c r="BG31" s="146"/>
      <c r="BH31" s="146"/>
      <c r="BI31" s="146"/>
      <c r="BJ31" s="150"/>
      <c r="BM31" s="151"/>
      <c r="BN31" s="152" t="s">
        <v>112</v>
      </c>
      <c r="BO31" s="152" t="s">
        <v>113</v>
      </c>
      <c r="BP31" s="152" t="s">
        <v>54</v>
      </c>
      <c r="BQ31" s="153" t="s">
        <v>53</v>
      </c>
      <c r="BR31" s="154"/>
      <c r="BS31" s="155" t="s">
        <v>121</v>
      </c>
      <c r="BT31" s="153" t="s">
        <v>114</v>
      </c>
      <c r="BU31" s="155" t="s">
        <v>122</v>
      </c>
    </row>
    <row r="32" spans="2:103" ht="11.25" customHeight="1">
      <c r="B32" s="252"/>
      <c r="C32" s="253"/>
      <c r="D32" s="254"/>
      <c r="E32" s="156"/>
      <c r="F32" s="224"/>
      <c r="G32" s="224"/>
      <c r="H32" s="224"/>
      <c r="I32" s="224"/>
      <c r="J32" s="224"/>
      <c r="K32" s="157"/>
      <c r="L32" s="158"/>
      <c r="M32" s="232" t="str">
        <f>BN32</f>
        <v xml:space="preserve"> </v>
      </c>
      <c r="N32" s="233"/>
      <c r="O32" s="233"/>
      <c r="P32" s="233"/>
      <c r="Q32" s="233"/>
      <c r="R32" s="159"/>
      <c r="S32" s="158"/>
      <c r="T32" s="224"/>
      <c r="U32" s="224"/>
      <c r="V32" s="224"/>
      <c r="W32" s="224"/>
      <c r="X32" s="224"/>
      <c r="Y32" s="159"/>
      <c r="Z32" s="158"/>
      <c r="AA32" s="232" t="str">
        <f>BO32</f>
        <v xml:space="preserve"> </v>
      </c>
      <c r="AB32" s="233"/>
      <c r="AC32" s="233"/>
      <c r="AD32" s="233"/>
      <c r="AE32" s="233"/>
      <c r="AF32" s="159"/>
      <c r="AG32" s="158"/>
      <c r="AH32" s="232" t="str">
        <f>BP32</f>
        <v xml:space="preserve"> </v>
      </c>
      <c r="AI32" s="233"/>
      <c r="AJ32" s="233"/>
      <c r="AK32" s="233"/>
      <c r="AL32" s="233"/>
      <c r="AM32" s="159"/>
      <c r="AN32" s="160"/>
      <c r="AO32" s="224"/>
      <c r="AP32" s="224"/>
      <c r="AQ32" s="224"/>
      <c r="AR32" s="224"/>
      <c r="AS32" s="224"/>
      <c r="AT32" s="157"/>
      <c r="AU32" s="156"/>
      <c r="AV32" s="232" t="str">
        <f>BQ32</f>
        <v xml:space="preserve"> </v>
      </c>
      <c r="AW32" s="233"/>
      <c r="AX32" s="233"/>
      <c r="AY32" s="233"/>
      <c r="AZ32" s="233"/>
      <c r="BA32" s="161"/>
      <c r="BB32" s="160"/>
      <c r="BC32" s="157"/>
      <c r="BD32" s="157" t="str">
        <f>IF(AND(B32&gt;0,$BB$12&gt;0),"1310 nm"," ")</f>
        <v xml:space="preserve"> </v>
      </c>
      <c r="BE32" s="157"/>
      <c r="BF32" s="157"/>
      <c r="BG32" s="157"/>
      <c r="BH32" s="157"/>
      <c r="BI32" s="157"/>
      <c r="BJ32" s="161"/>
      <c r="BM32" s="162" t="s">
        <v>108</v>
      </c>
      <c r="BN32" s="163" t="str">
        <f>IF(AND(F32&gt;0,$BS$32&gt;0,$AN$16&gt;0),ROUND(F32,2)+$BT$32," ")</f>
        <v xml:space="preserve"> </v>
      </c>
      <c r="BO32" s="163" t="str">
        <f>IF(AND(T32&gt;0,$BS$32&gt;0,$AN$16&gt;0),ROUND(T32,2)+$BT$32," ")</f>
        <v xml:space="preserve"> </v>
      </c>
      <c r="BP32" s="163" t="str">
        <f>IF(AND(F32&gt;0,T32&gt;0,$BS$32&gt;0,$AN$16&gt;0),ROUND(((BN32+BO32)/2),2)," ")</f>
        <v xml:space="preserve"> </v>
      </c>
      <c r="BQ32" s="164" t="str">
        <f>IF(AND(AO32&gt;0,$BS$32&gt;0,$AN$16&gt;0),ROUND(AO32,2)+$BT$32," ")</f>
        <v xml:space="preserve"> </v>
      </c>
      <c r="BR32" s="165" t="s">
        <v>108</v>
      </c>
      <c r="BS32" s="215" t="str">
        <f>IF(AND($AN$8&gt;0,$AN$9&gt;0,$AN$13&gt;0),ROUND(((AN9-$AN$13)*$AN$8/1000+$AN$14*$BO$20),2)," ")</f>
        <v xml:space="preserve"> </v>
      </c>
      <c r="BT32" s="166" t="str">
        <f>IF(AND($AN$16&gt;0,$BS$32&gt;0),ROUND((($AN$8-$AN$16)/1000*($AN$9-$AN$13)+($AO$17+$AT$17)*$BO$20),2)," ")</f>
        <v xml:space="preserve"> </v>
      </c>
      <c r="BU32" s="216" t="str">
        <f>IF(BS32&lt;0.5,0.5,BS32)</f>
        <v xml:space="preserve"> </v>
      </c>
    </row>
    <row r="33" spans="2:73" ht="11.25" customHeight="1">
      <c r="B33" s="255"/>
      <c r="C33" s="256"/>
      <c r="D33" s="257"/>
      <c r="E33" s="167"/>
      <c r="F33" s="221"/>
      <c r="G33" s="221"/>
      <c r="H33" s="221"/>
      <c r="I33" s="221"/>
      <c r="J33" s="221"/>
      <c r="K33" s="168"/>
      <c r="L33" s="169"/>
      <c r="M33" s="234" t="str">
        <f>BN33</f>
        <v xml:space="preserve"> </v>
      </c>
      <c r="N33" s="235"/>
      <c r="O33" s="235"/>
      <c r="P33" s="235"/>
      <c r="Q33" s="235"/>
      <c r="R33" s="170"/>
      <c r="S33" s="169"/>
      <c r="T33" s="221"/>
      <c r="U33" s="221"/>
      <c r="V33" s="221"/>
      <c r="W33" s="221"/>
      <c r="X33" s="221"/>
      <c r="Y33" s="170"/>
      <c r="Z33" s="169"/>
      <c r="AA33" s="234" t="str">
        <f>BO33</f>
        <v xml:space="preserve"> </v>
      </c>
      <c r="AB33" s="235"/>
      <c r="AC33" s="235"/>
      <c r="AD33" s="235"/>
      <c r="AE33" s="235"/>
      <c r="AF33" s="170"/>
      <c r="AG33" s="169"/>
      <c r="AH33" s="234" t="str">
        <f>BP33</f>
        <v xml:space="preserve"> </v>
      </c>
      <c r="AI33" s="235"/>
      <c r="AJ33" s="235"/>
      <c r="AK33" s="235"/>
      <c r="AL33" s="235"/>
      <c r="AM33" s="170"/>
      <c r="AN33" s="171"/>
      <c r="AO33" s="221"/>
      <c r="AP33" s="221"/>
      <c r="AQ33" s="221"/>
      <c r="AR33" s="221"/>
      <c r="AS33" s="221"/>
      <c r="AT33" s="168"/>
      <c r="AU33" s="167"/>
      <c r="AV33" s="234" t="str">
        <f>BQ33</f>
        <v xml:space="preserve"> </v>
      </c>
      <c r="AW33" s="235"/>
      <c r="AX33" s="235"/>
      <c r="AY33" s="235"/>
      <c r="AZ33" s="235"/>
      <c r="BA33" s="172"/>
      <c r="BB33" s="171"/>
      <c r="BC33" s="168"/>
      <c r="BD33" s="168" t="str">
        <f>IF(AND(B32&gt;0,$BB$13&gt;0),"1383 nm"," ")</f>
        <v xml:space="preserve"> </v>
      </c>
      <c r="BE33" s="168"/>
      <c r="BF33" s="168"/>
      <c r="BG33" s="168"/>
      <c r="BH33" s="168"/>
      <c r="BI33" s="168"/>
      <c r="BJ33" s="172"/>
      <c r="BM33" s="173" t="s">
        <v>109</v>
      </c>
      <c r="BN33" s="174" t="str">
        <f>IF(AND(F33&gt;0,$BS$33&gt;0,$AN$16&gt;0),ROUND(F33,2)+$BT$33," ")</f>
        <v xml:space="preserve"> </v>
      </c>
      <c r="BO33" s="174" t="str">
        <f>IF(AND(T33&gt;0,$BS$33&gt;0,$AN$16&gt;0),ROUND(T33,2)+$BT$33," ")</f>
        <v xml:space="preserve"> </v>
      </c>
      <c r="BP33" s="174" t="str">
        <f>IF(AND(F33&gt;0,T33&gt;0,$BS$33&gt;0,$AN$16&gt;0),ROUND(((BN33+BO33)/2),2)," ")</f>
        <v xml:space="preserve"> </v>
      </c>
      <c r="BQ33" s="175" t="str">
        <f>IF(AND(AO33&gt;0,$BS$33&gt;0,$AN$16&gt;0),ROUND(AO33,2)+$BT$33," ")</f>
        <v xml:space="preserve"> </v>
      </c>
      <c r="BR33" s="176" t="s">
        <v>109</v>
      </c>
      <c r="BS33" s="178" t="str">
        <f>IF(AND($AN$8&gt;0,$AN$10&gt;0,$AN$13&gt;0),ROUND(((AN10-$AN$13)*$AN$8/1000+$AN$14*$BO$20),2)," ")</f>
        <v xml:space="preserve"> </v>
      </c>
      <c r="BT33" s="177" t="str">
        <f>IF(AND($AN$16&gt;0,$BS$33&gt;0),ROUND((($AN$8-$AN$16)/1000*($AN$10-$AN$13)+($AO$17+$AT$17)*$BO$20),2)," ")</f>
        <v xml:space="preserve"> </v>
      </c>
      <c r="BU33" s="217" t="str">
        <f>IF(BS33&lt;0.5,0.5,BS33)</f>
        <v xml:space="preserve"> </v>
      </c>
    </row>
    <row r="34" spans="2:73" ht="11.25" customHeight="1">
      <c r="B34" s="255"/>
      <c r="C34" s="256"/>
      <c r="D34" s="257"/>
      <c r="E34" s="167"/>
      <c r="F34" s="221"/>
      <c r="G34" s="221"/>
      <c r="H34" s="221"/>
      <c r="I34" s="221"/>
      <c r="J34" s="221"/>
      <c r="K34" s="168"/>
      <c r="L34" s="169"/>
      <c r="M34" s="234" t="str">
        <f>BN34</f>
        <v xml:space="preserve"> </v>
      </c>
      <c r="N34" s="235"/>
      <c r="O34" s="235"/>
      <c r="P34" s="235"/>
      <c r="Q34" s="235"/>
      <c r="R34" s="170"/>
      <c r="S34" s="169"/>
      <c r="T34" s="221"/>
      <c r="U34" s="221"/>
      <c r="V34" s="221"/>
      <c r="W34" s="221"/>
      <c r="X34" s="221"/>
      <c r="Y34" s="170"/>
      <c r="Z34" s="169"/>
      <c r="AA34" s="234" t="str">
        <f>BO34</f>
        <v xml:space="preserve"> </v>
      </c>
      <c r="AB34" s="235"/>
      <c r="AC34" s="235"/>
      <c r="AD34" s="235"/>
      <c r="AE34" s="235"/>
      <c r="AF34" s="170"/>
      <c r="AG34" s="169"/>
      <c r="AH34" s="234" t="str">
        <f>BP34</f>
        <v xml:space="preserve"> </v>
      </c>
      <c r="AI34" s="235"/>
      <c r="AJ34" s="235"/>
      <c r="AK34" s="235"/>
      <c r="AL34" s="235"/>
      <c r="AM34" s="170"/>
      <c r="AN34" s="171"/>
      <c r="AO34" s="221"/>
      <c r="AP34" s="221"/>
      <c r="AQ34" s="221"/>
      <c r="AR34" s="221"/>
      <c r="AS34" s="221"/>
      <c r="AT34" s="168"/>
      <c r="AU34" s="167"/>
      <c r="AV34" s="234" t="str">
        <f>BQ34</f>
        <v xml:space="preserve"> </v>
      </c>
      <c r="AW34" s="235"/>
      <c r="AX34" s="235"/>
      <c r="AY34" s="235"/>
      <c r="AZ34" s="235"/>
      <c r="BA34" s="172"/>
      <c r="BB34" s="171"/>
      <c r="BC34" s="168"/>
      <c r="BD34" s="168" t="str">
        <f>IF(AND(B32&gt;0,$BB$14&gt;0),"1550 nm"," ")</f>
        <v xml:space="preserve"> </v>
      </c>
      <c r="BE34" s="168"/>
      <c r="BF34" s="168"/>
      <c r="BG34" s="168"/>
      <c r="BH34" s="168"/>
      <c r="BI34" s="168"/>
      <c r="BJ34" s="172"/>
      <c r="BM34" s="173" t="s">
        <v>110</v>
      </c>
      <c r="BN34" s="174" t="str">
        <f>IF(AND(F34&gt;0,$BS$34&gt;0,$AN$16&gt;0),ROUND(F34,2)+$BT$34," ")</f>
        <v xml:space="preserve"> </v>
      </c>
      <c r="BO34" s="174" t="str">
        <f>IF(AND(T34&gt;0,$BS$34&gt;0,$AN$16&gt;0),ROUND(T34,2)+$BT$34," ")</f>
        <v xml:space="preserve"> </v>
      </c>
      <c r="BP34" s="174" t="str">
        <f>IF(AND(F34&gt;0,T34&gt;0,$BS$34&gt;0,$AN$16&gt;0),ROUND(((BN34+BO34)/2),2)," ")</f>
        <v xml:space="preserve"> </v>
      </c>
      <c r="BQ34" s="175" t="str">
        <f>IF(AND(AO34&gt;0,$BS$34&gt;0,$AN$16&gt;0),ROUND(AO34,2)+$BT$34," ")</f>
        <v xml:space="preserve"> </v>
      </c>
      <c r="BR34" s="176" t="s">
        <v>110</v>
      </c>
      <c r="BS34" s="178" t="str">
        <f>IF(AND($AN$8&gt;0,$AN$11&gt;0,$AN$13&gt;0),ROUND(((AN11-$AN$13)*$AN$8/1000+$AN$14*$BO$20),2)," ")</f>
        <v xml:space="preserve"> </v>
      </c>
      <c r="BT34" s="177" t="str">
        <f>IF(AND($AN$16&gt;0,$BS$34&gt;0),ROUND((($AN$8-$AN$16)/1000*($AN$11-$AN$13)+($AO$17+$AT$17)*$BO$20),2)," ")</f>
        <v xml:space="preserve"> </v>
      </c>
      <c r="BU34" s="217" t="str">
        <f>IF(BS34&lt;0.5,0.5,BS34)</f>
        <v xml:space="preserve"> </v>
      </c>
    </row>
    <row r="35" spans="2:73" ht="11.25" customHeight="1" thickBot="1">
      <c r="B35" s="263"/>
      <c r="C35" s="264"/>
      <c r="D35" s="265"/>
      <c r="E35" s="179"/>
      <c r="F35" s="223"/>
      <c r="G35" s="223"/>
      <c r="H35" s="223"/>
      <c r="I35" s="223"/>
      <c r="J35" s="223"/>
      <c r="K35" s="180"/>
      <c r="L35" s="181"/>
      <c r="M35" s="250" t="str">
        <f>BN35</f>
        <v xml:space="preserve"> </v>
      </c>
      <c r="N35" s="251"/>
      <c r="O35" s="251"/>
      <c r="P35" s="251"/>
      <c r="Q35" s="251"/>
      <c r="R35" s="182"/>
      <c r="S35" s="181"/>
      <c r="T35" s="223"/>
      <c r="U35" s="223"/>
      <c r="V35" s="223"/>
      <c r="W35" s="223"/>
      <c r="X35" s="223"/>
      <c r="Y35" s="183"/>
      <c r="Z35" s="184"/>
      <c r="AA35" s="250" t="str">
        <f>BO35</f>
        <v xml:space="preserve"> </v>
      </c>
      <c r="AB35" s="251"/>
      <c r="AC35" s="251"/>
      <c r="AD35" s="251"/>
      <c r="AE35" s="251"/>
      <c r="AF35" s="182"/>
      <c r="AG35" s="181"/>
      <c r="AH35" s="250" t="str">
        <f>BP35</f>
        <v xml:space="preserve"> </v>
      </c>
      <c r="AI35" s="251"/>
      <c r="AJ35" s="251"/>
      <c r="AK35" s="251"/>
      <c r="AL35" s="251"/>
      <c r="AM35" s="182"/>
      <c r="AN35" s="185"/>
      <c r="AO35" s="223"/>
      <c r="AP35" s="223"/>
      <c r="AQ35" s="223"/>
      <c r="AR35" s="223"/>
      <c r="AS35" s="223"/>
      <c r="AT35" s="180"/>
      <c r="AU35" s="179"/>
      <c r="AV35" s="250" t="str">
        <f>BQ35</f>
        <v xml:space="preserve"> </v>
      </c>
      <c r="AW35" s="251"/>
      <c r="AX35" s="251"/>
      <c r="AY35" s="251"/>
      <c r="AZ35" s="251"/>
      <c r="BA35" s="186"/>
      <c r="BB35" s="185"/>
      <c r="BC35" s="180"/>
      <c r="BD35" s="180" t="str">
        <f>IF(AND(B32&gt;0,$BB$15&gt;0),"1625 nm"," ")</f>
        <v xml:space="preserve"> </v>
      </c>
      <c r="BE35" s="180"/>
      <c r="BF35" s="180"/>
      <c r="BG35" s="180"/>
      <c r="BH35" s="180"/>
      <c r="BI35" s="180"/>
      <c r="BJ35" s="186"/>
      <c r="BM35" s="173" t="s">
        <v>111</v>
      </c>
      <c r="BN35" s="174" t="str">
        <f>IF(AND(F35&gt;0,$BS$35&gt;0,$AN$16&gt;0),ROUND(F35,2)+$BT$35," ")</f>
        <v xml:space="preserve"> </v>
      </c>
      <c r="BO35" s="174" t="str">
        <f>IF(AND(T35&gt;0,$BS$35&gt;0,$AN$16&gt;0),ROUND(T35,2)+$BT$35," ")</f>
        <v xml:space="preserve"> </v>
      </c>
      <c r="BP35" s="174" t="str">
        <f>IF(AND(F35&gt;0,T35&gt;0,$BS$35&gt;0,$AN$16&gt;0),ROUND(((BN35+BO35)/2),2)," ")</f>
        <v xml:space="preserve"> </v>
      </c>
      <c r="BQ35" s="175" t="str">
        <f>IF(AND(AO35&gt;0,$BS$35&gt;0,$AN$16&gt;0),ROUND(AO35,2)+$BT$35," ")</f>
        <v xml:space="preserve"> </v>
      </c>
      <c r="BR35" s="187" t="s">
        <v>111</v>
      </c>
      <c r="BS35" s="188" t="str">
        <f>IF(AND($AN$8&gt;0,$AN$12&gt;0,$AN$13&gt;0),ROUND(((AN12-$AN$13)*$AN$8/1000+$AN$14*$BO$20),2)," ")</f>
        <v xml:space="preserve"> </v>
      </c>
      <c r="BT35" s="189" t="str">
        <f>IF(AND($AN$16&gt;0,$BS$35&gt;0),ROUND((($AN$8-$AN$16)/1000*($AN$12-$AN$13)+($AO$17+$AT$17)*$BO$20),2)," ")</f>
        <v xml:space="preserve"> </v>
      </c>
      <c r="BU35" s="218" t="str">
        <f>IF(BS35&lt;0.5,0.5,BS35)</f>
        <v xml:space="preserve"> </v>
      </c>
    </row>
    <row r="36" spans="2:73" ht="11.25" customHeight="1">
      <c r="B36" s="252"/>
      <c r="C36" s="253"/>
      <c r="D36" s="254"/>
      <c r="E36" s="156"/>
      <c r="F36" s="224"/>
      <c r="G36" s="224"/>
      <c r="H36" s="224"/>
      <c r="I36" s="224"/>
      <c r="J36" s="224"/>
      <c r="K36" s="157"/>
      <c r="L36" s="158"/>
      <c r="M36" s="232" t="str">
        <f t="shared" ref="M36:M79" si="0">BN36</f>
        <v xml:space="preserve"> </v>
      </c>
      <c r="N36" s="233"/>
      <c r="O36" s="233"/>
      <c r="P36" s="233"/>
      <c r="Q36" s="233"/>
      <c r="R36" s="159"/>
      <c r="S36" s="158"/>
      <c r="T36" s="224"/>
      <c r="U36" s="224"/>
      <c r="V36" s="224"/>
      <c r="W36" s="224"/>
      <c r="X36" s="224"/>
      <c r="Y36" s="159"/>
      <c r="Z36" s="158"/>
      <c r="AA36" s="232" t="str">
        <f t="shared" ref="AA36:AA79" si="1">BO36</f>
        <v xml:space="preserve"> </v>
      </c>
      <c r="AB36" s="233"/>
      <c r="AC36" s="233"/>
      <c r="AD36" s="233"/>
      <c r="AE36" s="233"/>
      <c r="AF36" s="159"/>
      <c r="AG36" s="158"/>
      <c r="AH36" s="232" t="str">
        <f t="shared" ref="AH36:AH79" si="2">BP36</f>
        <v xml:space="preserve"> </v>
      </c>
      <c r="AI36" s="233"/>
      <c r="AJ36" s="233"/>
      <c r="AK36" s="233"/>
      <c r="AL36" s="233"/>
      <c r="AM36" s="159"/>
      <c r="AN36" s="160"/>
      <c r="AO36" s="224"/>
      <c r="AP36" s="224"/>
      <c r="AQ36" s="224"/>
      <c r="AR36" s="224"/>
      <c r="AS36" s="224"/>
      <c r="AT36" s="157"/>
      <c r="AU36" s="156"/>
      <c r="AV36" s="232" t="str">
        <f t="shared" ref="AV36:AV79" si="3">BQ36</f>
        <v xml:space="preserve"> </v>
      </c>
      <c r="AW36" s="233"/>
      <c r="AX36" s="233"/>
      <c r="AY36" s="233"/>
      <c r="AZ36" s="233"/>
      <c r="BA36" s="157"/>
      <c r="BB36" s="160"/>
      <c r="BC36" s="157"/>
      <c r="BD36" s="157" t="str">
        <f>IF(AND(B36&gt;0,$BB$12&gt;0),"1310 nm"," ")</f>
        <v xml:space="preserve"> </v>
      </c>
      <c r="BE36" s="157"/>
      <c r="BF36" s="157"/>
      <c r="BG36" s="157"/>
      <c r="BH36" s="157"/>
      <c r="BI36" s="157"/>
      <c r="BJ36" s="161"/>
      <c r="BM36" s="173" t="s">
        <v>108</v>
      </c>
      <c r="BN36" s="174" t="str">
        <f>IF(AND(F36&gt;0,$BS$32&gt;0,$AN$16&gt;0),ROUND(F36,2)+$BT$32," ")</f>
        <v xml:space="preserve"> </v>
      </c>
      <c r="BO36" s="174" t="str">
        <f>IF(AND(T36&gt;0,$BS$32&gt;0,$AN$16&gt;0),ROUND(T36,2)+$BT$32," ")</f>
        <v xml:space="preserve"> </v>
      </c>
      <c r="BP36" s="174" t="str">
        <f>IF(AND(F36&gt;0,T36&gt;0,$BS$32&gt;0,$AN$16&gt;0),ROUND(((BN36+BO36)/2),2)," ")</f>
        <v xml:space="preserve"> </v>
      </c>
      <c r="BQ36" s="175" t="str">
        <f>IF(AND(AO36&gt;0,$BS$32&gt;0,$AN$16&gt;0),ROUND(AO36,2)+$BT$32," ")</f>
        <v xml:space="preserve"> </v>
      </c>
    </row>
    <row r="37" spans="2:73" ht="11.25" customHeight="1">
      <c r="B37" s="255"/>
      <c r="C37" s="256"/>
      <c r="D37" s="257"/>
      <c r="E37" s="167"/>
      <c r="F37" s="221"/>
      <c r="G37" s="221"/>
      <c r="H37" s="221"/>
      <c r="I37" s="221"/>
      <c r="J37" s="221"/>
      <c r="K37" s="168"/>
      <c r="L37" s="169"/>
      <c r="M37" s="234" t="str">
        <f t="shared" si="0"/>
        <v xml:space="preserve"> </v>
      </c>
      <c r="N37" s="235"/>
      <c r="O37" s="235"/>
      <c r="P37" s="235"/>
      <c r="Q37" s="235"/>
      <c r="R37" s="170"/>
      <c r="S37" s="169"/>
      <c r="T37" s="221"/>
      <c r="U37" s="221"/>
      <c r="V37" s="221"/>
      <c r="W37" s="221"/>
      <c r="X37" s="221"/>
      <c r="Y37" s="170"/>
      <c r="Z37" s="169"/>
      <c r="AA37" s="234" t="str">
        <f t="shared" si="1"/>
        <v xml:space="preserve"> </v>
      </c>
      <c r="AB37" s="235"/>
      <c r="AC37" s="235"/>
      <c r="AD37" s="235"/>
      <c r="AE37" s="235"/>
      <c r="AF37" s="170"/>
      <c r="AG37" s="169"/>
      <c r="AH37" s="234" t="str">
        <f t="shared" si="2"/>
        <v xml:space="preserve"> </v>
      </c>
      <c r="AI37" s="235"/>
      <c r="AJ37" s="235"/>
      <c r="AK37" s="235"/>
      <c r="AL37" s="235"/>
      <c r="AM37" s="170"/>
      <c r="AN37" s="171"/>
      <c r="AO37" s="221"/>
      <c r="AP37" s="221"/>
      <c r="AQ37" s="221"/>
      <c r="AR37" s="221"/>
      <c r="AS37" s="221"/>
      <c r="AT37" s="168"/>
      <c r="AU37" s="167"/>
      <c r="AV37" s="234" t="str">
        <f t="shared" si="3"/>
        <v xml:space="preserve"> </v>
      </c>
      <c r="AW37" s="235"/>
      <c r="AX37" s="235"/>
      <c r="AY37" s="235"/>
      <c r="AZ37" s="235"/>
      <c r="BA37" s="168"/>
      <c r="BB37" s="171"/>
      <c r="BC37" s="168"/>
      <c r="BD37" s="168" t="str">
        <f>IF(AND(B36&gt;0,$BB$13&gt;0),"1383 nm"," ")</f>
        <v xml:space="preserve"> </v>
      </c>
      <c r="BE37" s="168"/>
      <c r="BF37" s="168"/>
      <c r="BG37" s="168"/>
      <c r="BH37" s="168"/>
      <c r="BI37" s="168"/>
      <c r="BJ37" s="172"/>
      <c r="BM37" s="173" t="s">
        <v>109</v>
      </c>
      <c r="BN37" s="174" t="str">
        <f>IF(AND(F37&gt;0,$BS$33&gt;0,$AN$16&gt;0),ROUND(F37,2)+$BT$33," ")</f>
        <v xml:space="preserve"> </v>
      </c>
      <c r="BO37" s="174" t="str">
        <f>IF(AND(T37&gt;0,$BS$33&gt;0,$AN$16&gt;0),ROUND(T37,2)+$BT$33," ")</f>
        <v xml:space="preserve"> </v>
      </c>
      <c r="BP37" s="174" t="str">
        <f>IF(AND(F37&gt;0,T37&gt;0,$BS$33&gt;0,$AN$16&gt;0),ROUND(((BN37+BO37)/2),2)," ")</f>
        <v xml:space="preserve"> </v>
      </c>
      <c r="BQ37" s="175" t="str">
        <f>IF(AND(AO37&gt;0,$BS$33&gt;0,$AN$16&gt;0),ROUND(AO37,2)+$BT$33," ")</f>
        <v xml:space="preserve"> </v>
      </c>
    </row>
    <row r="38" spans="2:73" ht="11.25" customHeight="1">
      <c r="B38" s="255"/>
      <c r="C38" s="256"/>
      <c r="D38" s="257"/>
      <c r="E38" s="167"/>
      <c r="F38" s="221"/>
      <c r="G38" s="221"/>
      <c r="H38" s="221"/>
      <c r="I38" s="221"/>
      <c r="J38" s="221"/>
      <c r="K38" s="168"/>
      <c r="L38" s="169"/>
      <c r="M38" s="234" t="str">
        <f t="shared" si="0"/>
        <v xml:space="preserve"> </v>
      </c>
      <c r="N38" s="235"/>
      <c r="O38" s="235"/>
      <c r="P38" s="235"/>
      <c r="Q38" s="235"/>
      <c r="R38" s="170"/>
      <c r="S38" s="169"/>
      <c r="T38" s="221"/>
      <c r="U38" s="221"/>
      <c r="V38" s="221"/>
      <c r="W38" s="221"/>
      <c r="X38" s="221"/>
      <c r="Y38" s="170"/>
      <c r="Z38" s="169"/>
      <c r="AA38" s="234" t="str">
        <f t="shared" si="1"/>
        <v xml:space="preserve"> </v>
      </c>
      <c r="AB38" s="235"/>
      <c r="AC38" s="235"/>
      <c r="AD38" s="235"/>
      <c r="AE38" s="235"/>
      <c r="AF38" s="170"/>
      <c r="AG38" s="169"/>
      <c r="AH38" s="234" t="str">
        <f t="shared" si="2"/>
        <v xml:space="preserve"> </v>
      </c>
      <c r="AI38" s="235"/>
      <c r="AJ38" s="235"/>
      <c r="AK38" s="235"/>
      <c r="AL38" s="235"/>
      <c r="AM38" s="170"/>
      <c r="AN38" s="171"/>
      <c r="AO38" s="221"/>
      <c r="AP38" s="221"/>
      <c r="AQ38" s="221"/>
      <c r="AR38" s="221"/>
      <c r="AS38" s="221"/>
      <c r="AT38" s="168"/>
      <c r="AU38" s="167"/>
      <c r="AV38" s="234" t="str">
        <f t="shared" si="3"/>
        <v xml:space="preserve"> </v>
      </c>
      <c r="AW38" s="235"/>
      <c r="AX38" s="235"/>
      <c r="AY38" s="235"/>
      <c r="AZ38" s="235"/>
      <c r="BA38" s="168"/>
      <c r="BB38" s="171"/>
      <c r="BC38" s="168"/>
      <c r="BD38" s="168" t="str">
        <f>IF(AND(B36&gt;0,$BB$14&gt;0),"1550 nm"," ")</f>
        <v xml:space="preserve"> </v>
      </c>
      <c r="BE38" s="168"/>
      <c r="BF38" s="168"/>
      <c r="BG38" s="168"/>
      <c r="BH38" s="168"/>
      <c r="BI38" s="168"/>
      <c r="BJ38" s="172"/>
      <c r="BM38" s="173" t="s">
        <v>110</v>
      </c>
      <c r="BN38" s="174" t="str">
        <f>IF(AND(F38&gt;0,$BS$34&gt;0,$AN$16&gt;0),ROUND(F38,2)+$BT$34," ")</f>
        <v xml:space="preserve"> </v>
      </c>
      <c r="BO38" s="174" t="str">
        <f>IF(AND(T38&gt;0,$BS$34&gt;0,$AN$16&gt;0),ROUND(T38,2)+$BT$34," ")</f>
        <v xml:space="preserve"> </v>
      </c>
      <c r="BP38" s="174" t="str">
        <f>IF(AND(F38&gt;0,T38&gt;0,$BS$34&gt;0,$AN$16&gt;0),ROUND(((BN38+BO38)/2),2)," ")</f>
        <v xml:space="preserve"> </v>
      </c>
      <c r="BQ38" s="175" t="str">
        <f>IF(AND(AO38&gt;0,$BS$34&gt;0,$AN$16&gt;0),ROUND(AO38,2)+$BT$34," ")</f>
        <v xml:space="preserve"> </v>
      </c>
    </row>
    <row r="39" spans="2:73" ht="11.25" customHeight="1">
      <c r="B39" s="263"/>
      <c r="C39" s="264"/>
      <c r="D39" s="265"/>
      <c r="E39" s="179"/>
      <c r="F39" s="223"/>
      <c r="G39" s="223"/>
      <c r="H39" s="223"/>
      <c r="I39" s="223"/>
      <c r="J39" s="223"/>
      <c r="K39" s="180"/>
      <c r="L39" s="181"/>
      <c r="M39" s="250" t="str">
        <f t="shared" si="0"/>
        <v xml:space="preserve"> </v>
      </c>
      <c r="N39" s="251"/>
      <c r="O39" s="251"/>
      <c r="P39" s="251"/>
      <c r="Q39" s="251"/>
      <c r="R39" s="182"/>
      <c r="S39" s="181"/>
      <c r="T39" s="223"/>
      <c r="U39" s="223"/>
      <c r="V39" s="223"/>
      <c r="W39" s="223"/>
      <c r="X39" s="223"/>
      <c r="Y39" s="183"/>
      <c r="Z39" s="184"/>
      <c r="AA39" s="250" t="str">
        <f t="shared" si="1"/>
        <v xml:space="preserve"> </v>
      </c>
      <c r="AB39" s="251"/>
      <c r="AC39" s="251"/>
      <c r="AD39" s="251"/>
      <c r="AE39" s="251"/>
      <c r="AF39" s="182"/>
      <c r="AG39" s="181"/>
      <c r="AH39" s="250" t="str">
        <f t="shared" si="2"/>
        <v xml:space="preserve"> </v>
      </c>
      <c r="AI39" s="251"/>
      <c r="AJ39" s="251"/>
      <c r="AK39" s="251"/>
      <c r="AL39" s="251"/>
      <c r="AM39" s="182"/>
      <c r="AN39" s="185"/>
      <c r="AO39" s="223"/>
      <c r="AP39" s="223"/>
      <c r="AQ39" s="223"/>
      <c r="AR39" s="223"/>
      <c r="AS39" s="223"/>
      <c r="AT39" s="180"/>
      <c r="AU39" s="179"/>
      <c r="AV39" s="250" t="str">
        <f t="shared" si="3"/>
        <v xml:space="preserve"> </v>
      </c>
      <c r="AW39" s="251"/>
      <c r="AX39" s="251"/>
      <c r="AY39" s="251"/>
      <c r="AZ39" s="251"/>
      <c r="BA39" s="180"/>
      <c r="BB39" s="185"/>
      <c r="BC39" s="180"/>
      <c r="BD39" s="180" t="str">
        <f>IF(AND(B36&gt;0,$BB$15&gt;0),"1625 nm"," ")</f>
        <v xml:space="preserve"> </v>
      </c>
      <c r="BE39" s="180"/>
      <c r="BF39" s="180"/>
      <c r="BG39" s="180"/>
      <c r="BH39" s="180"/>
      <c r="BI39" s="180"/>
      <c r="BJ39" s="186"/>
      <c r="BM39" s="173" t="s">
        <v>111</v>
      </c>
      <c r="BN39" s="174" t="str">
        <f>IF(AND(F39&gt;0,$BS$35&gt;0,$AN$16&gt;0),ROUND(F39,2)+$BT$35," ")</f>
        <v xml:space="preserve"> </v>
      </c>
      <c r="BO39" s="174" t="str">
        <f>IF(AND(T39&gt;0,$BS$35&gt;0,$AN$16&gt;0),ROUND(T39,2)+$BT$35," ")</f>
        <v xml:space="preserve"> </v>
      </c>
      <c r="BP39" s="174" t="str">
        <f>IF(AND(F39&gt;0,T39&gt;0,$BS$35&gt;0,$AN$16&gt;0),ROUND(((BN39+BO39)/2),2)," ")</f>
        <v xml:space="preserve"> </v>
      </c>
      <c r="BQ39" s="175" t="str">
        <f>IF(AND(AO39&gt;0,$BS$35&gt;0,$AN$16&gt;0),ROUND(AO39,2)+$BT$35," ")</f>
        <v xml:space="preserve"> </v>
      </c>
    </row>
    <row r="40" spans="2:73" ht="11.25" customHeight="1">
      <c r="B40" s="252"/>
      <c r="C40" s="253"/>
      <c r="D40" s="254"/>
      <c r="E40" s="156"/>
      <c r="F40" s="224"/>
      <c r="G40" s="224"/>
      <c r="H40" s="224"/>
      <c r="I40" s="224"/>
      <c r="J40" s="224"/>
      <c r="K40" s="157"/>
      <c r="L40" s="158"/>
      <c r="M40" s="232" t="str">
        <f t="shared" si="0"/>
        <v xml:space="preserve"> </v>
      </c>
      <c r="N40" s="233"/>
      <c r="O40" s="233"/>
      <c r="P40" s="233"/>
      <c r="Q40" s="233"/>
      <c r="R40" s="159"/>
      <c r="S40" s="158"/>
      <c r="T40" s="224"/>
      <c r="U40" s="224"/>
      <c r="V40" s="224"/>
      <c r="W40" s="224"/>
      <c r="X40" s="224"/>
      <c r="Y40" s="159"/>
      <c r="Z40" s="158"/>
      <c r="AA40" s="232" t="str">
        <f t="shared" si="1"/>
        <v xml:space="preserve"> </v>
      </c>
      <c r="AB40" s="233"/>
      <c r="AC40" s="233"/>
      <c r="AD40" s="233"/>
      <c r="AE40" s="233"/>
      <c r="AF40" s="159"/>
      <c r="AG40" s="158"/>
      <c r="AH40" s="232" t="str">
        <f t="shared" si="2"/>
        <v xml:space="preserve"> </v>
      </c>
      <c r="AI40" s="233"/>
      <c r="AJ40" s="233"/>
      <c r="AK40" s="233"/>
      <c r="AL40" s="233"/>
      <c r="AM40" s="159"/>
      <c r="AN40" s="160"/>
      <c r="AO40" s="224"/>
      <c r="AP40" s="224"/>
      <c r="AQ40" s="224"/>
      <c r="AR40" s="224"/>
      <c r="AS40" s="224"/>
      <c r="AT40" s="157"/>
      <c r="AU40" s="156"/>
      <c r="AV40" s="232" t="str">
        <f t="shared" si="3"/>
        <v xml:space="preserve"> </v>
      </c>
      <c r="AW40" s="233"/>
      <c r="AX40" s="233"/>
      <c r="AY40" s="233"/>
      <c r="AZ40" s="233"/>
      <c r="BA40" s="157"/>
      <c r="BB40" s="160"/>
      <c r="BC40" s="157"/>
      <c r="BD40" s="157" t="str">
        <f>IF(AND(B40&gt;0,$BB$12&gt;0),"1310 nm"," ")</f>
        <v xml:space="preserve"> </v>
      </c>
      <c r="BE40" s="157"/>
      <c r="BF40" s="157"/>
      <c r="BG40" s="157"/>
      <c r="BH40" s="157"/>
      <c r="BI40" s="157"/>
      <c r="BJ40" s="161"/>
      <c r="BM40" s="173" t="s">
        <v>108</v>
      </c>
      <c r="BN40" s="174" t="str">
        <f>IF(AND(F40&gt;0,$BS$32&gt;0,$AN$16&gt;0),ROUND(F40,2)+$BT$32," ")</f>
        <v xml:space="preserve"> </v>
      </c>
      <c r="BO40" s="174" t="str">
        <f>IF(AND(T40&gt;0,$BS$32&gt;0,$AN$16&gt;0),ROUND(T40,2)+$BT$32," ")</f>
        <v xml:space="preserve"> </v>
      </c>
      <c r="BP40" s="174" t="str">
        <f>IF(AND(F40&gt;0,T40&gt;0,$BS$32&gt;0,$AN$16&gt;0),ROUND(((BN40+BO40)/2),2)," ")</f>
        <v xml:space="preserve"> </v>
      </c>
      <c r="BQ40" s="175" t="str">
        <f>IF(AND(AO40&gt;0,$BS$32&gt;0,$AN$16&gt;0),ROUND(AO40,2)+$BT$32," ")</f>
        <v xml:space="preserve"> </v>
      </c>
    </row>
    <row r="41" spans="2:73" ht="11.25" customHeight="1">
      <c r="B41" s="255"/>
      <c r="C41" s="256"/>
      <c r="D41" s="257"/>
      <c r="E41" s="167"/>
      <c r="F41" s="221"/>
      <c r="G41" s="221"/>
      <c r="H41" s="221"/>
      <c r="I41" s="221"/>
      <c r="J41" s="221"/>
      <c r="K41" s="168"/>
      <c r="L41" s="169"/>
      <c r="M41" s="234" t="str">
        <f t="shared" si="0"/>
        <v xml:space="preserve"> </v>
      </c>
      <c r="N41" s="235"/>
      <c r="O41" s="235"/>
      <c r="P41" s="235"/>
      <c r="Q41" s="235"/>
      <c r="R41" s="170"/>
      <c r="S41" s="169"/>
      <c r="T41" s="221"/>
      <c r="U41" s="221"/>
      <c r="V41" s="221"/>
      <c r="W41" s="221"/>
      <c r="X41" s="221"/>
      <c r="Y41" s="170"/>
      <c r="Z41" s="169"/>
      <c r="AA41" s="234" t="str">
        <f t="shared" si="1"/>
        <v xml:space="preserve"> </v>
      </c>
      <c r="AB41" s="235"/>
      <c r="AC41" s="235"/>
      <c r="AD41" s="235"/>
      <c r="AE41" s="235"/>
      <c r="AF41" s="170"/>
      <c r="AG41" s="169"/>
      <c r="AH41" s="234" t="str">
        <f t="shared" si="2"/>
        <v xml:space="preserve"> </v>
      </c>
      <c r="AI41" s="235"/>
      <c r="AJ41" s="235"/>
      <c r="AK41" s="235"/>
      <c r="AL41" s="235"/>
      <c r="AM41" s="170"/>
      <c r="AN41" s="171"/>
      <c r="AO41" s="221"/>
      <c r="AP41" s="221"/>
      <c r="AQ41" s="221"/>
      <c r="AR41" s="221"/>
      <c r="AS41" s="221"/>
      <c r="AT41" s="168"/>
      <c r="AU41" s="167"/>
      <c r="AV41" s="234" t="str">
        <f t="shared" si="3"/>
        <v xml:space="preserve"> </v>
      </c>
      <c r="AW41" s="235"/>
      <c r="AX41" s="235"/>
      <c r="AY41" s="235"/>
      <c r="AZ41" s="235"/>
      <c r="BA41" s="168"/>
      <c r="BB41" s="171"/>
      <c r="BC41" s="168"/>
      <c r="BD41" s="168" t="str">
        <f>IF(AND(B40&gt;0,$BB$13&gt;0),"1383 nm"," ")</f>
        <v xml:space="preserve"> </v>
      </c>
      <c r="BE41" s="168"/>
      <c r="BF41" s="168"/>
      <c r="BG41" s="168"/>
      <c r="BH41" s="168"/>
      <c r="BI41" s="168"/>
      <c r="BJ41" s="172"/>
      <c r="BM41" s="173" t="s">
        <v>109</v>
      </c>
      <c r="BN41" s="174" t="str">
        <f>IF(AND(F41&gt;0,$BS$33&gt;0,$AN$16&gt;0),ROUND(F41,2)+$BT$33," ")</f>
        <v xml:space="preserve"> </v>
      </c>
      <c r="BO41" s="174" t="str">
        <f>IF(AND(T41&gt;0,$BS$33&gt;0,$AN$16&gt;0),ROUND(T41,2)+$BT$33," ")</f>
        <v xml:space="preserve"> </v>
      </c>
      <c r="BP41" s="174" t="str">
        <f>IF(AND(F41&gt;0,T41&gt;0,$BS$33&gt;0,$AN$16&gt;0),ROUND(((BN41+BO41)/2),2)," ")</f>
        <v xml:space="preserve"> </v>
      </c>
      <c r="BQ41" s="175" t="str">
        <f>IF(AND(AO41&gt;0,$BS$33&gt;0,$AN$16&gt;0),ROUND(AO41,2)+$BT$33," ")</f>
        <v xml:space="preserve"> </v>
      </c>
    </row>
    <row r="42" spans="2:73" ht="11.25" customHeight="1">
      <c r="B42" s="255"/>
      <c r="C42" s="256"/>
      <c r="D42" s="257"/>
      <c r="E42" s="167"/>
      <c r="F42" s="221"/>
      <c r="G42" s="221"/>
      <c r="H42" s="221"/>
      <c r="I42" s="221"/>
      <c r="J42" s="221"/>
      <c r="K42" s="168"/>
      <c r="L42" s="169"/>
      <c r="M42" s="234" t="str">
        <f t="shared" si="0"/>
        <v xml:space="preserve"> </v>
      </c>
      <c r="N42" s="235"/>
      <c r="O42" s="235"/>
      <c r="P42" s="235"/>
      <c r="Q42" s="235"/>
      <c r="R42" s="170"/>
      <c r="S42" s="169"/>
      <c r="T42" s="221"/>
      <c r="U42" s="221"/>
      <c r="V42" s="221"/>
      <c r="W42" s="221"/>
      <c r="X42" s="221"/>
      <c r="Y42" s="170"/>
      <c r="Z42" s="169"/>
      <c r="AA42" s="234" t="str">
        <f t="shared" si="1"/>
        <v xml:space="preserve"> </v>
      </c>
      <c r="AB42" s="235"/>
      <c r="AC42" s="235"/>
      <c r="AD42" s="235"/>
      <c r="AE42" s="235"/>
      <c r="AF42" s="170"/>
      <c r="AG42" s="169"/>
      <c r="AH42" s="234" t="str">
        <f t="shared" si="2"/>
        <v xml:space="preserve"> </v>
      </c>
      <c r="AI42" s="235"/>
      <c r="AJ42" s="235"/>
      <c r="AK42" s="235"/>
      <c r="AL42" s="235"/>
      <c r="AM42" s="170"/>
      <c r="AN42" s="171"/>
      <c r="AO42" s="221"/>
      <c r="AP42" s="221"/>
      <c r="AQ42" s="221"/>
      <c r="AR42" s="221"/>
      <c r="AS42" s="221"/>
      <c r="AT42" s="168"/>
      <c r="AU42" s="167"/>
      <c r="AV42" s="234" t="str">
        <f t="shared" si="3"/>
        <v xml:space="preserve"> </v>
      </c>
      <c r="AW42" s="235"/>
      <c r="AX42" s="235"/>
      <c r="AY42" s="235"/>
      <c r="AZ42" s="235"/>
      <c r="BA42" s="168"/>
      <c r="BB42" s="171"/>
      <c r="BC42" s="168"/>
      <c r="BD42" s="168" t="str">
        <f>IF(AND(B40&gt;0,$BB$14&gt;0),"1550 nm"," ")</f>
        <v xml:space="preserve"> </v>
      </c>
      <c r="BE42" s="168"/>
      <c r="BF42" s="168"/>
      <c r="BG42" s="168"/>
      <c r="BH42" s="168"/>
      <c r="BI42" s="168"/>
      <c r="BJ42" s="172"/>
      <c r="BM42" s="173" t="s">
        <v>110</v>
      </c>
      <c r="BN42" s="174" t="str">
        <f>IF(AND(F42&gt;0,$BS$34&gt;0,$AN$16&gt;0),ROUND(F42,2)+$BT$34," ")</f>
        <v xml:space="preserve"> </v>
      </c>
      <c r="BO42" s="174" t="str">
        <f>IF(AND(T42&gt;0,$BS$34&gt;0,$AN$16&gt;0),ROUND(T42,2)+$BT$34," ")</f>
        <v xml:space="preserve"> </v>
      </c>
      <c r="BP42" s="174" t="str">
        <f>IF(AND(F42&gt;0,T42&gt;0,$BS$34&gt;0,$AN$16&gt;0),ROUND(((BN42+BO42)/2),2)," ")</f>
        <v xml:space="preserve"> </v>
      </c>
      <c r="BQ42" s="175" t="str">
        <f>IF(AND(AO42&gt;0,$BS$34&gt;0,$AN$16&gt;0),ROUND(AO42,2)+$BT$34," ")</f>
        <v xml:space="preserve"> </v>
      </c>
    </row>
    <row r="43" spans="2:73" ht="11.25" customHeight="1">
      <c r="B43" s="263"/>
      <c r="C43" s="264"/>
      <c r="D43" s="265"/>
      <c r="E43" s="179"/>
      <c r="F43" s="223"/>
      <c r="G43" s="223"/>
      <c r="H43" s="223"/>
      <c r="I43" s="223"/>
      <c r="J43" s="223"/>
      <c r="K43" s="180"/>
      <c r="L43" s="181"/>
      <c r="M43" s="250" t="str">
        <f t="shared" si="0"/>
        <v xml:space="preserve"> </v>
      </c>
      <c r="N43" s="251"/>
      <c r="O43" s="251"/>
      <c r="P43" s="251"/>
      <c r="Q43" s="251"/>
      <c r="R43" s="182"/>
      <c r="S43" s="181"/>
      <c r="T43" s="223"/>
      <c r="U43" s="223"/>
      <c r="V43" s="223"/>
      <c r="W43" s="223"/>
      <c r="X43" s="223"/>
      <c r="Y43" s="183"/>
      <c r="Z43" s="184"/>
      <c r="AA43" s="250" t="str">
        <f t="shared" si="1"/>
        <v xml:space="preserve"> </v>
      </c>
      <c r="AB43" s="251"/>
      <c r="AC43" s="251"/>
      <c r="AD43" s="251"/>
      <c r="AE43" s="251"/>
      <c r="AF43" s="182"/>
      <c r="AG43" s="181"/>
      <c r="AH43" s="250" t="str">
        <f t="shared" si="2"/>
        <v xml:space="preserve"> </v>
      </c>
      <c r="AI43" s="251"/>
      <c r="AJ43" s="251"/>
      <c r="AK43" s="251"/>
      <c r="AL43" s="251"/>
      <c r="AM43" s="182"/>
      <c r="AN43" s="185"/>
      <c r="AO43" s="223"/>
      <c r="AP43" s="223"/>
      <c r="AQ43" s="223"/>
      <c r="AR43" s="223"/>
      <c r="AS43" s="223"/>
      <c r="AT43" s="180"/>
      <c r="AU43" s="179"/>
      <c r="AV43" s="250" t="str">
        <f t="shared" si="3"/>
        <v xml:space="preserve"> </v>
      </c>
      <c r="AW43" s="251"/>
      <c r="AX43" s="251"/>
      <c r="AY43" s="251"/>
      <c r="AZ43" s="251"/>
      <c r="BA43" s="180"/>
      <c r="BB43" s="185"/>
      <c r="BC43" s="180"/>
      <c r="BD43" s="180" t="str">
        <f>IF(AND(B40&gt;0,$BB$15&gt;0),"1625 nm"," ")</f>
        <v xml:space="preserve"> </v>
      </c>
      <c r="BE43" s="180"/>
      <c r="BF43" s="180"/>
      <c r="BG43" s="180"/>
      <c r="BH43" s="180"/>
      <c r="BI43" s="180"/>
      <c r="BJ43" s="186"/>
      <c r="BM43" s="173" t="s">
        <v>111</v>
      </c>
      <c r="BN43" s="174" t="str">
        <f>IF(AND(F43&gt;0,$BS$35&gt;0,$AN$16&gt;0),ROUND(F43,2)+$BT$35," ")</f>
        <v xml:space="preserve"> </v>
      </c>
      <c r="BO43" s="174" t="str">
        <f>IF(AND(T43&gt;0,$BS$35&gt;0,$AN$16&gt;0),ROUND(T43,2)+$BT$35," ")</f>
        <v xml:space="preserve"> </v>
      </c>
      <c r="BP43" s="174" t="str">
        <f>IF(AND(F43&gt;0,T43&gt;0,$BS$35&gt;0,$AN$16&gt;0),ROUND(((BN43+BO43)/2),2)," ")</f>
        <v xml:space="preserve"> </v>
      </c>
      <c r="BQ43" s="175" t="str">
        <f>IF(AND(AO43&gt;0,$BS$35&gt;0,$AN$16&gt;0),ROUND(AO43,2)+$BT$35," ")</f>
        <v xml:space="preserve"> </v>
      </c>
    </row>
    <row r="44" spans="2:73" ht="11.25" customHeight="1">
      <c r="B44" s="252"/>
      <c r="C44" s="253"/>
      <c r="D44" s="254"/>
      <c r="E44" s="156"/>
      <c r="F44" s="224"/>
      <c r="G44" s="224"/>
      <c r="H44" s="224"/>
      <c r="I44" s="224"/>
      <c r="J44" s="224"/>
      <c r="K44" s="157"/>
      <c r="L44" s="158"/>
      <c r="M44" s="232" t="str">
        <f t="shared" si="0"/>
        <v xml:space="preserve"> </v>
      </c>
      <c r="N44" s="233"/>
      <c r="O44" s="233"/>
      <c r="P44" s="233"/>
      <c r="Q44" s="233"/>
      <c r="R44" s="159"/>
      <c r="S44" s="158"/>
      <c r="T44" s="224"/>
      <c r="U44" s="224"/>
      <c r="V44" s="224"/>
      <c r="W44" s="224"/>
      <c r="X44" s="224"/>
      <c r="Y44" s="159"/>
      <c r="Z44" s="158"/>
      <c r="AA44" s="232" t="str">
        <f t="shared" si="1"/>
        <v xml:space="preserve"> </v>
      </c>
      <c r="AB44" s="233"/>
      <c r="AC44" s="233"/>
      <c r="AD44" s="233"/>
      <c r="AE44" s="233"/>
      <c r="AF44" s="159"/>
      <c r="AG44" s="158"/>
      <c r="AH44" s="232" t="str">
        <f t="shared" si="2"/>
        <v xml:space="preserve"> </v>
      </c>
      <c r="AI44" s="233"/>
      <c r="AJ44" s="233"/>
      <c r="AK44" s="233"/>
      <c r="AL44" s="233"/>
      <c r="AM44" s="159"/>
      <c r="AN44" s="160"/>
      <c r="AO44" s="224"/>
      <c r="AP44" s="224"/>
      <c r="AQ44" s="224"/>
      <c r="AR44" s="224"/>
      <c r="AS44" s="224"/>
      <c r="AT44" s="157"/>
      <c r="AU44" s="156"/>
      <c r="AV44" s="232" t="str">
        <f t="shared" si="3"/>
        <v xml:space="preserve"> </v>
      </c>
      <c r="AW44" s="233"/>
      <c r="AX44" s="233"/>
      <c r="AY44" s="233"/>
      <c r="AZ44" s="233"/>
      <c r="BA44" s="157"/>
      <c r="BB44" s="160"/>
      <c r="BC44" s="157"/>
      <c r="BD44" s="157" t="str">
        <f>IF(AND(B44&gt;0,$BB$12&gt;0),"1310 nm"," ")</f>
        <v xml:space="preserve"> </v>
      </c>
      <c r="BE44" s="157"/>
      <c r="BF44" s="157"/>
      <c r="BG44" s="157"/>
      <c r="BH44" s="157"/>
      <c r="BI44" s="157"/>
      <c r="BJ44" s="161"/>
      <c r="BM44" s="173" t="s">
        <v>108</v>
      </c>
      <c r="BN44" s="174" t="str">
        <f>IF(AND(F44&gt;0,$BS$32&gt;0,$AN$16&gt;0),ROUND(F44,2)+$BT$32," ")</f>
        <v xml:space="preserve"> </v>
      </c>
      <c r="BO44" s="174" t="str">
        <f>IF(AND(T44&gt;0,$BS$32&gt;0,$AN$16&gt;0),ROUND(T44,2)+$BT$32," ")</f>
        <v xml:space="preserve"> </v>
      </c>
      <c r="BP44" s="174" t="str">
        <f>IF(AND(F44&gt;0,T44&gt;0,$BS$32&gt;0,$AN$16&gt;0),ROUND(((BN44+BO44)/2),2)," ")</f>
        <v xml:space="preserve"> </v>
      </c>
      <c r="BQ44" s="175" t="str">
        <f>IF(AND(AO44&gt;0,$BS$32&gt;0,$AN$16&gt;0),ROUND(AO44,2)+$BT$32," ")</f>
        <v xml:space="preserve"> </v>
      </c>
    </row>
    <row r="45" spans="2:73" ht="11.25" customHeight="1">
      <c r="B45" s="255"/>
      <c r="C45" s="256"/>
      <c r="D45" s="257"/>
      <c r="E45" s="167"/>
      <c r="F45" s="221"/>
      <c r="G45" s="221"/>
      <c r="H45" s="221"/>
      <c r="I45" s="221"/>
      <c r="J45" s="221"/>
      <c r="K45" s="168"/>
      <c r="L45" s="169"/>
      <c r="M45" s="234" t="str">
        <f t="shared" si="0"/>
        <v xml:space="preserve"> </v>
      </c>
      <c r="N45" s="235"/>
      <c r="O45" s="235"/>
      <c r="P45" s="235"/>
      <c r="Q45" s="235"/>
      <c r="R45" s="170"/>
      <c r="S45" s="169"/>
      <c r="T45" s="221"/>
      <c r="U45" s="221"/>
      <c r="V45" s="221"/>
      <c r="W45" s="221"/>
      <c r="X45" s="221"/>
      <c r="Y45" s="170"/>
      <c r="Z45" s="169"/>
      <c r="AA45" s="234" t="str">
        <f t="shared" si="1"/>
        <v xml:space="preserve"> </v>
      </c>
      <c r="AB45" s="235"/>
      <c r="AC45" s="235"/>
      <c r="AD45" s="235"/>
      <c r="AE45" s="235"/>
      <c r="AF45" s="170"/>
      <c r="AG45" s="169"/>
      <c r="AH45" s="234" t="str">
        <f t="shared" si="2"/>
        <v xml:space="preserve"> </v>
      </c>
      <c r="AI45" s="235"/>
      <c r="AJ45" s="235"/>
      <c r="AK45" s="235"/>
      <c r="AL45" s="235"/>
      <c r="AM45" s="170"/>
      <c r="AN45" s="171"/>
      <c r="AO45" s="221"/>
      <c r="AP45" s="221"/>
      <c r="AQ45" s="221"/>
      <c r="AR45" s="221"/>
      <c r="AS45" s="221"/>
      <c r="AT45" s="168"/>
      <c r="AU45" s="167"/>
      <c r="AV45" s="234" t="str">
        <f t="shared" si="3"/>
        <v xml:space="preserve"> </v>
      </c>
      <c r="AW45" s="235"/>
      <c r="AX45" s="235"/>
      <c r="AY45" s="235"/>
      <c r="AZ45" s="235"/>
      <c r="BA45" s="168"/>
      <c r="BB45" s="171"/>
      <c r="BC45" s="168"/>
      <c r="BD45" s="168" t="str">
        <f>IF(AND(B44&gt;0,$BB$13&gt;0),"1383 nm"," ")</f>
        <v xml:space="preserve"> </v>
      </c>
      <c r="BE45" s="168"/>
      <c r="BF45" s="168"/>
      <c r="BG45" s="168"/>
      <c r="BH45" s="168"/>
      <c r="BI45" s="168"/>
      <c r="BJ45" s="172"/>
      <c r="BM45" s="173" t="s">
        <v>109</v>
      </c>
      <c r="BN45" s="174" t="str">
        <f>IF(AND(F45&gt;0,$BS$33&gt;0,$AN$16&gt;0),ROUND(F45,2)+$BT$33," ")</f>
        <v xml:space="preserve"> </v>
      </c>
      <c r="BO45" s="174" t="str">
        <f>IF(AND(T45&gt;0,$BS$33&gt;0,$AN$16&gt;0),ROUND(T45,2)+$BT$33," ")</f>
        <v xml:space="preserve"> </v>
      </c>
      <c r="BP45" s="174" t="str">
        <f>IF(AND(F45&gt;0,T45&gt;0,$BS$33&gt;0,$AN$16&gt;0),ROUND(((BN45+BO45)/2),2)," ")</f>
        <v xml:space="preserve"> </v>
      </c>
      <c r="BQ45" s="175" t="str">
        <f>IF(AND(AO45&gt;0,$BS$33&gt;0,$AN$16&gt;0),ROUND(AO45,2)+$BT$33," ")</f>
        <v xml:space="preserve"> </v>
      </c>
    </row>
    <row r="46" spans="2:73" ht="11.25" customHeight="1">
      <c r="B46" s="255"/>
      <c r="C46" s="256"/>
      <c r="D46" s="257"/>
      <c r="E46" s="167"/>
      <c r="F46" s="221"/>
      <c r="G46" s="221"/>
      <c r="H46" s="221"/>
      <c r="I46" s="221"/>
      <c r="J46" s="221"/>
      <c r="K46" s="168"/>
      <c r="L46" s="169"/>
      <c r="M46" s="234" t="str">
        <f t="shared" si="0"/>
        <v xml:space="preserve"> </v>
      </c>
      <c r="N46" s="235"/>
      <c r="O46" s="235"/>
      <c r="P46" s="235"/>
      <c r="Q46" s="235"/>
      <c r="R46" s="170"/>
      <c r="S46" s="169"/>
      <c r="T46" s="221"/>
      <c r="U46" s="221"/>
      <c r="V46" s="221"/>
      <c r="W46" s="221"/>
      <c r="X46" s="221"/>
      <c r="Y46" s="170"/>
      <c r="Z46" s="169"/>
      <c r="AA46" s="234" t="str">
        <f t="shared" si="1"/>
        <v xml:space="preserve"> </v>
      </c>
      <c r="AB46" s="235"/>
      <c r="AC46" s="235"/>
      <c r="AD46" s="235"/>
      <c r="AE46" s="235"/>
      <c r="AF46" s="170"/>
      <c r="AG46" s="169"/>
      <c r="AH46" s="234" t="str">
        <f t="shared" si="2"/>
        <v xml:space="preserve"> </v>
      </c>
      <c r="AI46" s="235"/>
      <c r="AJ46" s="235"/>
      <c r="AK46" s="235"/>
      <c r="AL46" s="235"/>
      <c r="AM46" s="170"/>
      <c r="AN46" s="171"/>
      <c r="AO46" s="221"/>
      <c r="AP46" s="221"/>
      <c r="AQ46" s="221"/>
      <c r="AR46" s="221"/>
      <c r="AS46" s="221"/>
      <c r="AT46" s="168"/>
      <c r="AU46" s="167"/>
      <c r="AV46" s="234" t="str">
        <f t="shared" si="3"/>
        <v xml:space="preserve"> </v>
      </c>
      <c r="AW46" s="235"/>
      <c r="AX46" s="235"/>
      <c r="AY46" s="235"/>
      <c r="AZ46" s="235"/>
      <c r="BA46" s="168"/>
      <c r="BB46" s="171"/>
      <c r="BC46" s="168"/>
      <c r="BD46" s="168" t="str">
        <f>IF(AND(B44&gt;0,$BB$14&gt;0),"1550 nm"," ")</f>
        <v xml:space="preserve"> </v>
      </c>
      <c r="BE46" s="168"/>
      <c r="BF46" s="168"/>
      <c r="BG46" s="168"/>
      <c r="BH46" s="168"/>
      <c r="BI46" s="168"/>
      <c r="BJ46" s="172"/>
      <c r="BM46" s="173" t="s">
        <v>110</v>
      </c>
      <c r="BN46" s="174" t="str">
        <f>IF(AND(F46&gt;0,$BS$34&gt;0,$AN$16&gt;0),ROUND(F46,2)+$BT$34," ")</f>
        <v xml:space="preserve"> </v>
      </c>
      <c r="BO46" s="174" t="str">
        <f>IF(AND(T46&gt;0,$BS$34&gt;0,$AN$16&gt;0),ROUND(T46,2)+$BT$34," ")</f>
        <v xml:space="preserve"> </v>
      </c>
      <c r="BP46" s="174" t="str">
        <f>IF(AND(F46&gt;0,T46&gt;0,$BS$34&gt;0,$AN$16&gt;0),ROUND(((BN46+BO46)/2),2)," ")</f>
        <v xml:space="preserve"> </v>
      </c>
      <c r="BQ46" s="175" t="str">
        <f>IF(AND(AO46&gt;0,$BS$34&gt;0,$AN$16&gt;0),ROUND(AO46,2)+$BT$34," ")</f>
        <v xml:space="preserve"> </v>
      </c>
    </row>
    <row r="47" spans="2:73" ht="11.25" customHeight="1">
      <c r="B47" s="263"/>
      <c r="C47" s="264"/>
      <c r="D47" s="265"/>
      <c r="E47" s="179"/>
      <c r="F47" s="223"/>
      <c r="G47" s="223"/>
      <c r="H47" s="223"/>
      <c r="I47" s="223"/>
      <c r="J47" s="223"/>
      <c r="K47" s="180"/>
      <c r="L47" s="181"/>
      <c r="M47" s="250" t="str">
        <f t="shared" si="0"/>
        <v xml:space="preserve"> </v>
      </c>
      <c r="N47" s="251"/>
      <c r="O47" s="251"/>
      <c r="P47" s="251"/>
      <c r="Q47" s="251"/>
      <c r="R47" s="182"/>
      <c r="S47" s="181"/>
      <c r="T47" s="223"/>
      <c r="U47" s="223"/>
      <c r="V47" s="223"/>
      <c r="W47" s="223"/>
      <c r="X47" s="223"/>
      <c r="Y47" s="183"/>
      <c r="Z47" s="184"/>
      <c r="AA47" s="250" t="str">
        <f t="shared" si="1"/>
        <v xml:space="preserve"> </v>
      </c>
      <c r="AB47" s="251"/>
      <c r="AC47" s="251"/>
      <c r="AD47" s="251"/>
      <c r="AE47" s="251"/>
      <c r="AF47" s="182"/>
      <c r="AG47" s="181"/>
      <c r="AH47" s="250" t="str">
        <f t="shared" si="2"/>
        <v xml:space="preserve"> </v>
      </c>
      <c r="AI47" s="251"/>
      <c r="AJ47" s="251"/>
      <c r="AK47" s="251"/>
      <c r="AL47" s="251"/>
      <c r="AM47" s="182"/>
      <c r="AN47" s="185"/>
      <c r="AO47" s="223"/>
      <c r="AP47" s="223"/>
      <c r="AQ47" s="223"/>
      <c r="AR47" s="223"/>
      <c r="AS47" s="223"/>
      <c r="AT47" s="180"/>
      <c r="AU47" s="179"/>
      <c r="AV47" s="250" t="str">
        <f t="shared" si="3"/>
        <v xml:space="preserve"> </v>
      </c>
      <c r="AW47" s="251"/>
      <c r="AX47" s="251"/>
      <c r="AY47" s="251"/>
      <c r="AZ47" s="251"/>
      <c r="BA47" s="180"/>
      <c r="BB47" s="185"/>
      <c r="BC47" s="180"/>
      <c r="BD47" s="180" t="str">
        <f>IF(AND(B44&gt;0,$BB$15&gt;0),"1625 nm"," ")</f>
        <v xml:space="preserve"> </v>
      </c>
      <c r="BE47" s="180"/>
      <c r="BF47" s="180"/>
      <c r="BG47" s="180"/>
      <c r="BH47" s="180"/>
      <c r="BI47" s="180"/>
      <c r="BJ47" s="186"/>
      <c r="BM47" s="173" t="s">
        <v>111</v>
      </c>
      <c r="BN47" s="174" t="str">
        <f>IF(AND(F47&gt;0,$BS$35&gt;0,$AN$16&gt;0),ROUND(F47,2)+$BT$35," ")</f>
        <v xml:space="preserve"> </v>
      </c>
      <c r="BO47" s="174" t="str">
        <f>IF(AND(T47&gt;0,$BS$35&gt;0,$AN$16&gt;0),ROUND(T47,2)+$BT$35," ")</f>
        <v xml:space="preserve"> </v>
      </c>
      <c r="BP47" s="174" t="str">
        <f>IF(AND(F47&gt;0,T47&gt;0,$BS$35&gt;0,$AN$16&gt;0),ROUND(((BN47+BO47)/2),2)," ")</f>
        <v xml:space="preserve"> </v>
      </c>
      <c r="BQ47" s="175" t="str">
        <f>IF(AND(AO47&gt;0,$BS$35&gt;0,$AN$16&gt;0),ROUND(AO47,2)+$BT$35," ")</f>
        <v xml:space="preserve"> </v>
      </c>
    </row>
    <row r="48" spans="2:73" ht="11.25" customHeight="1">
      <c r="B48" s="252"/>
      <c r="C48" s="253"/>
      <c r="D48" s="254"/>
      <c r="E48" s="190"/>
      <c r="F48" s="224"/>
      <c r="G48" s="224"/>
      <c r="H48" s="224"/>
      <c r="I48" s="224"/>
      <c r="J48" s="224"/>
      <c r="K48" s="191"/>
      <c r="L48" s="192"/>
      <c r="M48" s="266" t="str">
        <f t="shared" si="0"/>
        <v xml:space="preserve"> </v>
      </c>
      <c r="N48" s="267"/>
      <c r="O48" s="267"/>
      <c r="P48" s="267"/>
      <c r="Q48" s="267"/>
      <c r="R48" s="193"/>
      <c r="S48" s="192"/>
      <c r="T48" s="270"/>
      <c r="U48" s="270"/>
      <c r="V48" s="270"/>
      <c r="W48" s="270"/>
      <c r="X48" s="270"/>
      <c r="Y48" s="193"/>
      <c r="Z48" s="192"/>
      <c r="AA48" s="266" t="str">
        <f t="shared" si="1"/>
        <v xml:space="preserve"> </v>
      </c>
      <c r="AB48" s="267"/>
      <c r="AC48" s="267"/>
      <c r="AD48" s="267"/>
      <c r="AE48" s="267"/>
      <c r="AF48" s="193"/>
      <c r="AG48" s="192"/>
      <c r="AH48" s="266" t="str">
        <f t="shared" si="2"/>
        <v xml:space="preserve"> </v>
      </c>
      <c r="AI48" s="267"/>
      <c r="AJ48" s="267"/>
      <c r="AK48" s="267"/>
      <c r="AL48" s="267"/>
      <c r="AM48" s="193"/>
      <c r="AN48" s="194"/>
      <c r="AO48" s="224"/>
      <c r="AP48" s="224"/>
      <c r="AQ48" s="224"/>
      <c r="AR48" s="224"/>
      <c r="AS48" s="224"/>
      <c r="AT48" s="191"/>
      <c r="AU48" s="190"/>
      <c r="AV48" s="266" t="str">
        <f t="shared" si="3"/>
        <v xml:space="preserve"> </v>
      </c>
      <c r="AW48" s="267"/>
      <c r="AX48" s="267"/>
      <c r="AY48" s="267"/>
      <c r="AZ48" s="267"/>
      <c r="BA48" s="191"/>
      <c r="BB48" s="194"/>
      <c r="BC48" s="191"/>
      <c r="BD48" s="191" t="str">
        <f>IF(AND(B48&gt;0,$BB$12&gt;0),"1310 nm"," ")</f>
        <v xml:space="preserve"> </v>
      </c>
      <c r="BE48" s="191"/>
      <c r="BF48" s="191"/>
      <c r="BG48" s="191"/>
      <c r="BH48" s="191"/>
      <c r="BI48" s="191"/>
      <c r="BJ48" s="195"/>
      <c r="BM48" s="173" t="s">
        <v>108</v>
      </c>
      <c r="BN48" s="174" t="str">
        <f>IF(AND(F48&gt;0,$BS$32&gt;0,$AN$16&gt;0),ROUND(F48,2)+$BT$32," ")</f>
        <v xml:space="preserve"> </v>
      </c>
      <c r="BO48" s="174" t="str">
        <f>IF(AND(T48&gt;0,$BS$32&gt;0,$AN$16&gt;0),ROUND(T48,2)+$BT$32," ")</f>
        <v xml:space="preserve"> </v>
      </c>
      <c r="BP48" s="174" t="str">
        <f>IF(AND(F48&gt;0,T48&gt;0,$BS$32&gt;0,$AN$16&gt;0),ROUND(((BN48+BO48)/2),2)," ")</f>
        <v xml:space="preserve"> </v>
      </c>
      <c r="BQ48" s="175" t="str">
        <f>IF(AND(AO48&gt;0,$BS$32&gt;0,$AN$16&gt;0),ROUND(AO48,2)+$BT$32," ")</f>
        <v xml:space="preserve"> </v>
      </c>
    </row>
    <row r="49" spans="2:69" ht="11.25" customHeight="1">
      <c r="B49" s="255"/>
      <c r="C49" s="256"/>
      <c r="D49" s="257"/>
      <c r="E49" s="167"/>
      <c r="F49" s="221"/>
      <c r="G49" s="221"/>
      <c r="H49" s="221"/>
      <c r="I49" s="221"/>
      <c r="J49" s="221"/>
      <c r="K49" s="168"/>
      <c r="L49" s="169"/>
      <c r="M49" s="234" t="str">
        <f t="shared" si="0"/>
        <v xml:space="preserve"> </v>
      </c>
      <c r="N49" s="235"/>
      <c r="O49" s="235"/>
      <c r="P49" s="235"/>
      <c r="Q49" s="235"/>
      <c r="R49" s="170"/>
      <c r="S49" s="169"/>
      <c r="T49" s="221"/>
      <c r="U49" s="221"/>
      <c r="V49" s="221"/>
      <c r="W49" s="221"/>
      <c r="X49" s="221"/>
      <c r="Y49" s="170"/>
      <c r="Z49" s="169"/>
      <c r="AA49" s="234" t="str">
        <f t="shared" si="1"/>
        <v xml:space="preserve"> </v>
      </c>
      <c r="AB49" s="235"/>
      <c r="AC49" s="235"/>
      <c r="AD49" s="235"/>
      <c r="AE49" s="235"/>
      <c r="AF49" s="170"/>
      <c r="AG49" s="169"/>
      <c r="AH49" s="234" t="str">
        <f t="shared" si="2"/>
        <v xml:space="preserve"> </v>
      </c>
      <c r="AI49" s="235"/>
      <c r="AJ49" s="235"/>
      <c r="AK49" s="235"/>
      <c r="AL49" s="235"/>
      <c r="AM49" s="170"/>
      <c r="AN49" s="171"/>
      <c r="AO49" s="221"/>
      <c r="AP49" s="221"/>
      <c r="AQ49" s="221"/>
      <c r="AR49" s="221"/>
      <c r="AS49" s="221"/>
      <c r="AT49" s="168"/>
      <c r="AU49" s="167"/>
      <c r="AV49" s="234" t="str">
        <f t="shared" si="3"/>
        <v xml:space="preserve"> </v>
      </c>
      <c r="AW49" s="235"/>
      <c r="AX49" s="235"/>
      <c r="AY49" s="235"/>
      <c r="AZ49" s="235"/>
      <c r="BA49" s="168"/>
      <c r="BB49" s="171"/>
      <c r="BC49" s="168"/>
      <c r="BD49" s="168" t="str">
        <f>IF(AND(B48&gt;0,$BB$13&gt;0),"1383 nm"," ")</f>
        <v xml:space="preserve"> </v>
      </c>
      <c r="BE49" s="168"/>
      <c r="BF49" s="168"/>
      <c r="BG49" s="168"/>
      <c r="BH49" s="168"/>
      <c r="BI49" s="168"/>
      <c r="BJ49" s="172"/>
      <c r="BM49" s="173" t="s">
        <v>109</v>
      </c>
      <c r="BN49" s="174" t="str">
        <f>IF(AND(F49&gt;0,$BS$33&gt;0,$AN$16&gt;0),ROUND(F49,2)+$BT$33," ")</f>
        <v xml:space="preserve"> </v>
      </c>
      <c r="BO49" s="174" t="str">
        <f>IF(AND(T49&gt;0,$BS$33&gt;0,$AN$16&gt;0),ROUND(T49,2)+$BT$33," ")</f>
        <v xml:space="preserve"> </v>
      </c>
      <c r="BP49" s="174" t="str">
        <f>IF(AND(F49&gt;0,T49&gt;0,$BS$33&gt;0,$AN$16&gt;0),ROUND(((BN49+BO49)/2),2)," ")</f>
        <v xml:space="preserve"> </v>
      </c>
      <c r="BQ49" s="175" t="str">
        <f>IF(AND(AO49&gt;0,$BS$33&gt;0,$AN$16&gt;0),ROUND(AO49,2)+$BT$33," ")</f>
        <v xml:space="preserve"> </v>
      </c>
    </row>
    <row r="50" spans="2:69" ht="11.25" customHeight="1">
      <c r="B50" s="255"/>
      <c r="C50" s="256"/>
      <c r="D50" s="257"/>
      <c r="E50" s="167"/>
      <c r="F50" s="221"/>
      <c r="G50" s="221"/>
      <c r="H50" s="221"/>
      <c r="I50" s="221"/>
      <c r="J50" s="221"/>
      <c r="K50" s="168"/>
      <c r="L50" s="169"/>
      <c r="M50" s="234" t="str">
        <f t="shared" si="0"/>
        <v xml:space="preserve"> </v>
      </c>
      <c r="N50" s="235"/>
      <c r="O50" s="235"/>
      <c r="P50" s="235"/>
      <c r="Q50" s="235"/>
      <c r="R50" s="170"/>
      <c r="S50" s="169"/>
      <c r="T50" s="221"/>
      <c r="U50" s="221"/>
      <c r="V50" s="221"/>
      <c r="W50" s="221"/>
      <c r="X50" s="221"/>
      <c r="Y50" s="170"/>
      <c r="Z50" s="169"/>
      <c r="AA50" s="234" t="str">
        <f t="shared" si="1"/>
        <v xml:space="preserve"> </v>
      </c>
      <c r="AB50" s="235"/>
      <c r="AC50" s="235"/>
      <c r="AD50" s="235"/>
      <c r="AE50" s="235"/>
      <c r="AF50" s="170"/>
      <c r="AG50" s="169"/>
      <c r="AH50" s="234" t="str">
        <f t="shared" si="2"/>
        <v xml:space="preserve"> </v>
      </c>
      <c r="AI50" s="235"/>
      <c r="AJ50" s="235"/>
      <c r="AK50" s="235"/>
      <c r="AL50" s="235"/>
      <c r="AM50" s="170"/>
      <c r="AN50" s="171"/>
      <c r="AO50" s="221"/>
      <c r="AP50" s="221"/>
      <c r="AQ50" s="221"/>
      <c r="AR50" s="221"/>
      <c r="AS50" s="221"/>
      <c r="AT50" s="168"/>
      <c r="AU50" s="167"/>
      <c r="AV50" s="234" t="str">
        <f t="shared" si="3"/>
        <v xml:space="preserve"> </v>
      </c>
      <c r="AW50" s="235"/>
      <c r="AX50" s="235"/>
      <c r="AY50" s="235"/>
      <c r="AZ50" s="235"/>
      <c r="BA50" s="168"/>
      <c r="BB50" s="171"/>
      <c r="BC50" s="168"/>
      <c r="BD50" s="168" t="str">
        <f>IF(AND(B48&gt;0,$BB$14&gt;0),"1550 nm"," ")</f>
        <v xml:space="preserve"> </v>
      </c>
      <c r="BE50" s="168"/>
      <c r="BF50" s="168"/>
      <c r="BG50" s="168"/>
      <c r="BH50" s="168"/>
      <c r="BI50" s="168"/>
      <c r="BJ50" s="172"/>
      <c r="BM50" s="173" t="s">
        <v>110</v>
      </c>
      <c r="BN50" s="174" t="str">
        <f>IF(AND(F50&gt;0,$BS$34&gt;0,$AN$16&gt;0),ROUND(F50,2)+$BT$34," ")</f>
        <v xml:space="preserve"> </v>
      </c>
      <c r="BO50" s="174" t="str">
        <f>IF(AND(T50&gt;0,$BS$34&gt;0,$AN$16&gt;0),ROUND(T50,2)+$BT$34," ")</f>
        <v xml:space="preserve"> </v>
      </c>
      <c r="BP50" s="174" t="str">
        <f>IF(AND(F50&gt;0,T50&gt;0,$BS$34&gt;0,$AN$16&gt;0),ROUND(((BN50+BO50)/2),2)," ")</f>
        <v xml:space="preserve"> </v>
      </c>
      <c r="BQ50" s="175" t="str">
        <f>IF(AND(AO50&gt;0,$BS$34&gt;0,$AN$16&gt;0),ROUND(AO50,2)+$BT$34," ")</f>
        <v xml:space="preserve"> </v>
      </c>
    </row>
    <row r="51" spans="2:69" ht="11.25" customHeight="1">
      <c r="B51" s="263"/>
      <c r="C51" s="264"/>
      <c r="D51" s="265"/>
      <c r="E51" s="179"/>
      <c r="F51" s="223"/>
      <c r="G51" s="223"/>
      <c r="H51" s="223"/>
      <c r="I51" s="223"/>
      <c r="J51" s="223"/>
      <c r="K51" s="180"/>
      <c r="L51" s="181"/>
      <c r="M51" s="250" t="str">
        <f t="shared" si="0"/>
        <v xml:space="preserve"> </v>
      </c>
      <c r="N51" s="251"/>
      <c r="O51" s="251"/>
      <c r="P51" s="251"/>
      <c r="Q51" s="251"/>
      <c r="R51" s="182"/>
      <c r="S51" s="181"/>
      <c r="T51" s="223"/>
      <c r="U51" s="223"/>
      <c r="V51" s="223"/>
      <c r="W51" s="223"/>
      <c r="X51" s="223"/>
      <c r="Y51" s="183"/>
      <c r="Z51" s="184"/>
      <c r="AA51" s="250" t="str">
        <f t="shared" si="1"/>
        <v xml:space="preserve"> </v>
      </c>
      <c r="AB51" s="251"/>
      <c r="AC51" s="251"/>
      <c r="AD51" s="251"/>
      <c r="AE51" s="251"/>
      <c r="AF51" s="182"/>
      <c r="AG51" s="181"/>
      <c r="AH51" s="250" t="str">
        <f t="shared" si="2"/>
        <v xml:space="preserve"> </v>
      </c>
      <c r="AI51" s="251"/>
      <c r="AJ51" s="251"/>
      <c r="AK51" s="251"/>
      <c r="AL51" s="251"/>
      <c r="AM51" s="182"/>
      <c r="AN51" s="185"/>
      <c r="AO51" s="223"/>
      <c r="AP51" s="223"/>
      <c r="AQ51" s="223"/>
      <c r="AR51" s="223"/>
      <c r="AS51" s="223"/>
      <c r="AT51" s="180"/>
      <c r="AU51" s="179"/>
      <c r="AV51" s="250" t="str">
        <f t="shared" si="3"/>
        <v xml:space="preserve"> </v>
      </c>
      <c r="AW51" s="251"/>
      <c r="AX51" s="251"/>
      <c r="AY51" s="251"/>
      <c r="AZ51" s="251"/>
      <c r="BA51" s="180"/>
      <c r="BB51" s="185"/>
      <c r="BC51" s="180"/>
      <c r="BD51" s="180" t="str">
        <f>IF(AND(B48&gt;0,$BB$15&gt;0),"1625 nm"," ")</f>
        <v xml:space="preserve"> </v>
      </c>
      <c r="BE51" s="180"/>
      <c r="BF51" s="180"/>
      <c r="BG51" s="180"/>
      <c r="BH51" s="180"/>
      <c r="BI51" s="180"/>
      <c r="BJ51" s="186"/>
      <c r="BM51" s="173" t="s">
        <v>111</v>
      </c>
      <c r="BN51" s="174" t="str">
        <f>IF(AND(F51&gt;0,$BS$35&gt;0,$AN$16&gt;0),ROUND(F51,2)+$BT$35," ")</f>
        <v xml:space="preserve"> </v>
      </c>
      <c r="BO51" s="174" t="str">
        <f>IF(AND(T51&gt;0,$BS$35&gt;0,$AN$16&gt;0),ROUND(T51,2)+$BT$35," ")</f>
        <v xml:space="preserve"> </v>
      </c>
      <c r="BP51" s="174" t="str">
        <f>IF(AND(F51&gt;0,T51&gt;0,$BS$35&gt;0,$AN$16&gt;0),ROUND(((BN51+BO51)/2),2)," ")</f>
        <v xml:space="preserve"> </v>
      </c>
      <c r="BQ51" s="175" t="str">
        <f>IF(AND(AO51&gt;0,$BS$35&gt;0,$AN$16&gt;0),ROUND(AO51,2)+$BT$35," ")</f>
        <v xml:space="preserve"> </v>
      </c>
    </row>
    <row r="52" spans="2:69" ht="11.25" customHeight="1">
      <c r="B52" s="252"/>
      <c r="C52" s="253"/>
      <c r="D52" s="254"/>
      <c r="E52" s="190"/>
      <c r="F52" s="224"/>
      <c r="G52" s="224"/>
      <c r="H52" s="224"/>
      <c r="I52" s="224"/>
      <c r="J52" s="224"/>
      <c r="K52" s="191"/>
      <c r="L52" s="192"/>
      <c r="M52" s="266" t="str">
        <f t="shared" si="0"/>
        <v xml:space="preserve"> </v>
      </c>
      <c r="N52" s="267"/>
      <c r="O52" s="267"/>
      <c r="P52" s="267"/>
      <c r="Q52" s="267"/>
      <c r="R52" s="193"/>
      <c r="S52" s="192"/>
      <c r="T52" s="270"/>
      <c r="U52" s="270"/>
      <c r="V52" s="270"/>
      <c r="W52" s="270"/>
      <c r="X52" s="270"/>
      <c r="Y52" s="193"/>
      <c r="Z52" s="192"/>
      <c r="AA52" s="266" t="str">
        <f t="shared" si="1"/>
        <v xml:space="preserve"> </v>
      </c>
      <c r="AB52" s="267"/>
      <c r="AC52" s="267"/>
      <c r="AD52" s="267"/>
      <c r="AE52" s="267"/>
      <c r="AF52" s="193"/>
      <c r="AG52" s="192"/>
      <c r="AH52" s="266" t="str">
        <f t="shared" si="2"/>
        <v xml:space="preserve"> </v>
      </c>
      <c r="AI52" s="267"/>
      <c r="AJ52" s="267"/>
      <c r="AK52" s="267"/>
      <c r="AL52" s="267"/>
      <c r="AM52" s="193"/>
      <c r="AN52" s="194"/>
      <c r="AO52" s="224"/>
      <c r="AP52" s="224"/>
      <c r="AQ52" s="224"/>
      <c r="AR52" s="224"/>
      <c r="AS52" s="224"/>
      <c r="AT52" s="191"/>
      <c r="AU52" s="190"/>
      <c r="AV52" s="266" t="str">
        <f t="shared" si="3"/>
        <v xml:space="preserve"> </v>
      </c>
      <c r="AW52" s="267"/>
      <c r="AX52" s="267"/>
      <c r="AY52" s="267"/>
      <c r="AZ52" s="267"/>
      <c r="BA52" s="191"/>
      <c r="BB52" s="194"/>
      <c r="BC52" s="191"/>
      <c r="BD52" s="191" t="str">
        <f>IF(AND(B52&gt;0,$BB$12&gt;0),"1310 nm"," ")</f>
        <v xml:space="preserve"> </v>
      </c>
      <c r="BE52" s="191"/>
      <c r="BF52" s="191"/>
      <c r="BG52" s="191"/>
      <c r="BH52" s="191"/>
      <c r="BI52" s="191"/>
      <c r="BJ52" s="195"/>
      <c r="BM52" s="173" t="s">
        <v>108</v>
      </c>
      <c r="BN52" s="174" t="str">
        <f>IF(AND(F52&gt;0,$BS$32&gt;0,$AN$16&gt;0),ROUND(F52,2)+$BT$32," ")</f>
        <v xml:space="preserve"> </v>
      </c>
      <c r="BO52" s="174" t="str">
        <f>IF(AND(T52&gt;0,$BS$32&gt;0,$AN$16&gt;0),ROUND(T52,2)+$BT$32," ")</f>
        <v xml:space="preserve"> </v>
      </c>
      <c r="BP52" s="174" t="str">
        <f>IF(AND(F52&gt;0,T52&gt;0,$BS$32&gt;0,$AN$16&gt;0),ROUND(((BN52+BO52)/2),2)," ")</f>
        <v xml:space="preserve"> </v>
      </c>
      <c r="BQ52" s="175" t="str">
        <f>IF(AND(AO52&gt;0,$BS$32&gt;0,$AN$16&gt;0),ROUND(AO52,2)+$BT$32," ")</f>
        <v xml:space="preserve"> </v>
      </c>
    </row>
    <row r="53" spans="2:69" ht="11.25" customHeight="1">
      <c r="B53" s="255"/>
      <c r="C53" s="256"/>
      <c r="D53" s="257"/>
      <c r="E53" s="167"/>
      <c r="F53" s="221"/>
      <c r="G53" s="221"/>
      <c r="H53" s="221"/>
      <c r="I53" s="221"/>
      <c r="J53" s="221"/>
      <c r="K53" s="168"/>
      <c r="L53" s="169"/>
      <c r="M53" s="234" t="str">
        <f t="shared" si="0"/>
        <v xml:space="preserve"> </v>
      </c>
      <c r="N53" s="235"/>
      <c r="O53" s="235"/>
      <c r="P53" s="235"/>
      <c r="Q53" s="235"/>
      <c r="R53" s="170"/>
      <c r="S53" s="169"/>
      <c r="T53" s="221"/>
      <c r="U53" s="221"/>
      <c r="V53" s="221"/>
      <c r="W53" s="221"/>
      <c r="X53" s="221"/>
      <c r="Y53" s="170"/>
      <c r="Z53" s="169"/>
      <c r="AA53" s="234" t="str">
        <f t="shared" si="1"/>
        <v xml:space="preserve"> </v>
      </c>
      <c r="AB53" s="235"/>
      <c r="AC53" s="235"/>
      <c r="AD53" s="235"/>
      <c r="AE53" s="235"/>
      <c r="AF53" s="170"/>
      <c r="AG53" s="169"/>
      <c r="AH53" s="234" t="str">
        <f t="shared" si="2"/>
        <v xml:space="preserve"> </v>
      </c>
      <c r="AI53" s="235"/>
      <c r="AJ53" s="235"/>
      <c r="AK53" s="235"/>
      <c r="AL53" s="235"/>
      <c r="AM53" s="170"/>
      <c r="AN53" s="171"/>
      <c r="AO53" s="221"/>
      <c r="AP53" s="221"/>
      <c r="AQ53" s="221"/>
      <c r="AR53" s="221"/>
      <c r="AS53" s="221"/>
      <c r="AT53" s="168"/>
      <c r="AU53" s="167"/>
      <c r="AV53" s="234" t="str">
        <f t="shared" si="3"/>
        <v xml:space="preserve"> </v>
      </c>
      <c r="AW53" s="235"/>
      <c r="AX53" s="235"/>
      <c r="AY53" s="235"/>
      <c r="AZ53" s="235"/>
      <c r="BA53" s="168"/>
      <c r="BB53" s="171"/>
      <c r="BC53" s="168"/>
      <c r="BD53" s="168" t="str">
        <f>IF(AND(B52&gt;0,$BB$13&gt;0),"1383 nm"," ")</f>
        <v xml:space="preserve"> </v>
      </c>
      <c r="BE53" s="168"/>
      <c r="BF53" s="168"/>
      <c r="BG53" s="168"/>
      <c r="BH53" s="168"/>
      <c r="BI53" s="168"/>
      <c r="BJ53" s="172"/>
      <c r="BM53" s="173" t="s">
        <v>109</v>
      </c>
      <c r="BN53" s="174" t="str">
        <f>IF(AND(F53&gt;0,$BS$33&gt;0,$AN$16&gt;0),ROUND(F53,2)+$BT$33," ")</f>
        <v xml:space="preserve"> </v>
      </c>
      <c r="BO53" s="174" t="str">
        <f>IF(AND(T53&gt;0,$BS$33&gt;0,$AN$16&gt;0),ROUND(T53,2)+$BT$33," ")</f>
        <v xml:space="preserve"> </v>
      </c>
      <c r="BP53" s="174" t="str">
        <f>IF(AND(F53&gt;0,T53&gt;0,$BS$33&gt;0,$AN$16&gt;0),ROUND(((BN53+BO53)/2),2)," ")</f>
        <v xml:space="preserve"> </v>
      </c>
      <c r="BQ53" s="175" t="str">
        <f>IF(AND(AO53&gt;0,$BS$33&gt;0,$AN$16&gt;0),ROUND(AO53,2)+$BT$33," ")</f>
        <v xml:space="preserve"> </v>
      </c>
    </row>
    <row r="54" spans="2:69" ht="11.25" customHeight="1">
      <c r="B54" s="255"/>
      <c r="C54" s="256"/>
      <c r="D54" s="257"/>
      <c r="E54" s="167"/>
      <c r="F54" s="221"/>
      <c r="G54" s="221"/>
      <c r="H54" s="221"/>
      <c r="I54" s="221"/>
      <c r="J54" s="221"/>
      <c r="K54" s="168"/>
      <c r="L54" s="169"/>
      <c r="M54" s="234" t="str">
        <f t="shared" si="0"/>
        <v xml:space="preserve"> </v>
      </c>
      <c r="N54" s="235"/>
      <c r="O54" s="235"/>
      <c r="P54" s="235"/>
      <c r="Q54" s="235"/>
      <c r="R54" s="170"/>
      <c r="S54" s="169"/>
      <c r="T54" s="221"/>
      <c r="U54" s="221"/>
      <c r="V54" s="221"/>
      <c r="W54" s="221"/>
      <c r="X54" s="221"/>
      <c r="Y54" s="170"/>
      <c r="Z54" s="169"/>
      <c r="AA54" s="234" t="str">
        <f t="shared" si="1"/>
        <v xml:space="preserve"> </v>
      </c>
      <c r="AB54" s="235"/>
      <c r="AC54" s="235"/>
      <c r="AD54" s="235"/>
      <c r="AE54" s="235"/>
      <c r="AF54" s="170"/>
      <c r="AG54" s="169"/>
      <c r="AH54" s="234" t="str">
        <f t="shared" si="2"/>
        <v xml:space="preserve"> </v>
      </c>
      <c r="AI54" s="235"/>
      <c r="AJ54" s="235"/>
      <c r="AK54" s="235"/>
      <c r="AL54" s="235"/>
      <c r="AM54" s="170"/>
      <c r="AN54" s="171"/>
      <c r="AO54" s="221"/>
      <c r="AP54" s="221"/>
      <c r="AQ54" s="221"/>
      <c r="AR54" s="221"/>
      <c r="AS54" s="221"/>
      <c r="AT54" s="168"/>
      <c r="AU54" s="167"/>
      <c r="AV54" s="234" t="str">
        <f t="shared" si="3"/>
        <v xml:space="preserve"> </v>
      </c>
      <c r="AW54" s="235"/>
      <c r="AX54" s="235"/>
      <c r="AY54" s="235"/>
      <c r="AZ54" s="235"/>
      <c r="BA54" s="168"/>
      <c r="BB54" s="171"/>
      <c r="BC54" s="168"/>
      <c r="BD54" s="168" t="str">
        <f>IF(AND(B52&gt;0,$BB$14&gt;0),"1550 nm"," ")</f>
        <v xml:space="preserve"> </v>
      </c>
      <c r="BE54" s="168"/>
      <c r="BF54" s="168"/>
      <c r="BG54" s="168"/>
      <c r="BH54" s="168"/>
      <c r="BI54" s="168"/>
      <c r="BJ54" s="172"/>
      <c r="BM54" s="173" t="s">
        <v>110</v>
      </c>
      <c r="BN54" s="174" t="str">
        <f>IF(AND(F54&gt;0,$BS$34&gt;0,$AN$16&gt;0),ROUND(F54,2)+$BT$34," ")</f>
        <v xml:space="preserve"> </v>
      </c>
      <c r="BO54" s="174" t="str">
        <f>IF(AND(T54&gt;0,$BS$34&gt;0,$AN$16&gt;0),ROUND(T54,2)+$BT$34," ")</f>
        <v xml:space="preserve"> </v>
      </c>
      <c r="BP54" s="174" t="str">
        <f>IF(AND(F54&gt;0,T54&gt;0,$BS$34&gt;0,$AN$16&gt;0),ROUND(((BN54+BO54)/2),2)," ")</f>
        <v xml:space="preserve"> </v>
      </c>
      <c r="BQ54" s="175" t="str">
        <f>IF(AND(AO54&gt;0,$BS$34&gt;0,$AN$16&gt;0),ROUND(AO54,2)+$BT$34," ")</f>
        <v xml:space="preserve"> </v>
      </c>
    </row>
    <row r="55" spans="2:69" ht="11.25" customHeight="1">
      <c r="B55" s="263"/>
      <c r="C55" s="264"/>
      <c r="D55" s="265"/>
      <c r="E55" s="179"/>
      <c r="F55" s="223"/>
      <c r="G55" s="223"/>
      <c r="H55" s="223"/>
      <c r="I55" s="223"/>
      <c r="J55" s="223"/>
      <c r="K55" s="180"/>
      <c r="L55" s="181"/>
      <c r="M55" s="250" t="str">
        <f t="shared" si="0"/>
        <v xml:space="preserve"> </v>
      </c>
      <c r="N55" s="251"/>
      <c r="O55" s="251"/>
      <c r="P55" s="251"/>
      <c r="Q55" s="251"/>
      <c r="R55" s="182"/>
      <c r="S55" s="181"/>
      <c r="T55" s="223"/>
      <c r="U55" s="223"/>
      <c r="V55" s="223"/>
      <c r="W55" s="223"/>
      <c r="X55" s="223"/>
      <c r="Y55" s="183"/>
      <c r="Z55" s="184"/>
      <c r="AA55" s="250" t="str">
        <f t="shared" si="1"/>
        <v xml:space="preserve"> </v>
      </c>
      <c r="AB55" s="251"/>
      <c r="AC55" s="251"/>
      <c r="AD55" s="251"/>
      <c r="AE55" s="251"/>
      <c r="AF55" s="182"/>
      <c r="AG55" s="181"/>
      <c r="AH55" s="250" t="str">
        <f t="shared" si="2"/>
        <v xml:space="preserve"> </v>
      </c>
      <c r="AI55" s="251"/>
      <c r="AJ55" s="251"/>
      <c r="AK55" s="251"/>
      <c r="AL55" s="251"/>
      <c r="AM55" s="182"/>
      <c r="AN55" s="185"/>
      <c r="AO55" s="223"/>
      <c r="AP55" s="223"/>
      <c r="AQ55" s="223"/>
      <c r="AR55" s="223"/>
      <c r="AS55" s="223"/>
      <c r="AT55" s="180"/>
      <c r="AU55" s="179"/>
      <c r="AV55" s="250" t="str">
        <f t="shared" si="3"/>
        <v xml:space="preserve"> </v>
      </c>
      <c r="AW55" s="251"/>
      <c r="AX55" s="251"/>
      <c r="AY55" s="251"/>
      <c r="AZ55" s="251"/>
      <c r="BA55" s="180"/>
      <c r="BB55" s="185"/>
      <c r="BC55" s="180"/>
      <c r="BD55" s="180" t="str">
        <f>IF(AND(B52&gt;0,$BB$15&gt;0),"1625 nm"," ")</f>
        <v xml:space="preserve"> </v>
      </c>
      <c r="BE55" s="180"/>
      <c r="BF55" s="180"/>
      <c r="BG55" s="180"/>
      <c r="BH55" s="180"/>
      <c r="BI55" s="180"/>
      <c r="BJ55" s="186"/>
      <c r="BM55" s="173" t="s">
        <v>111</v>
      </c>
      <c r="BN55" s="174" t="str">
        <f>IF(AND(F55&gt;0,$BS$35&gt;0,$AN$16&gt;0),ROUND(F55,2)+$BT$35," ")</f>
        <v xml:space="preserve"> </v>
      </c>
      <c r="BO55" s="174" t="str">
        <f>IF(AND(T55&gt;0,$BS$35&gt;0,$AN$16&gt;0),ROUND(T55,2)+$BT$35," ")</f>
        <v xml:space="preserve"> </v>
      </c>
      <c r="BP55" s="174" t="str">
        <f>IF(AND(F55&gt;0,T55&gt;0,$BS$35&gt;0,$AN$16&gt;0),ROUND(((BN55+BO55)/2),2)," ")</f>
        <v xml:space="preserve"> </v>
      </c>
      <c r="BQ55" s="175" t="str">
        <f>IF(AND(AO55&gt;0,$BS$35&gt;0,$AN$16&gt;0),ROUND(AO55,2)+$BT$35," ")</f>
        <v xml:space="preserve"> </v>
      </c>
    </row>
    <row r="56" spans="2:69" ht="11.25" customHeight="1">
      <c r="B56" s="252"/>
      <c r="C56" s="253"/>
      <c r="D56" s="254"/>
      <c r="E56" s="190"/>
      <c r="F56" s="224"/>
      <c r="G56" s="224"/>
      <c r="H56" s="224"/>
      <c r="I56" s="224"/>
      <c r="J56" s="224"/>
      <c r="K56" s="191"/>
      <c r="L56" s="192"/>
      <c r="M56" s="266" t="str">
        <f t="shared" si="0"/>
        <v xml:space="preserve"> </v>
      </c>
      <c r="N56" s="267"/>
      <c r="O56" s="267"/>
      <c r="P56" s="267"/>
      <c r="Q56" s="267"/>
      <c r="R56" s="193"/>
      <c r="S56" s="192"/>
      <c r="T56" s="270"/>
      <c r="U56" s="270"/>
      <c r="V56" s="270"/>
      <c r="W56" s="270"/>
      <c r="X56" s="270"/>
      <c r="Y56" s="193"/>
      <c r="Z56" s="192"/>
      <c r="AA56" s="266" t="str">
        <f t="shared" si="1"/>
        <v xml:space="preserve"> </v>
      </c>
      <c r="AB56" s="267"/>
      <c r="AC56" s="267"/>
      <c r="AD56" s="267"/>
      <c r="AE56" s="267"/>
      <c r="AF56" s="193"/>
      <c r="AG56" s="192"/>
      <c r="AH56" s="266" t="str">
        <f t="shared" si="2"/>
        <v xml:space="preserve"> </v>
      </c>
      <c r="AI56" s="267"/>
      <c r="AJ56" s="267"/>
      <c r="AK56" s="267"/>
      <c r="AL56" s="267"/>
      <c r="AM56" s="193"/>
      <c r="AN56" s="194"/>
      <c r="AO56" s="224"/>
      <c r="AP56" s="224"/>
      <c r="AQ56" s="224"/>
      <c r="AR56" s="224"/>
      <c r="AS56" s="224"/>
      <c r="AT56" s="191"/>
      <c r="AU56" s="190"/>
      <c r="AV56" s="266" t="str">
        <f t="shared" si="3"/>
        <v xml:space="preserve"> </v>
      </c>
      <c r="AW56" s="267"/>
      <c r="AX56" s="267"/>
      <c r="AY56" s="267"/>
      <c r="AZ56" s="267"/>
      <c r="BA56" s="191"/>
      <c r="BB56" s="194"/>
      <c r="BC56" s="191"/>
      <c r="BD56" s="191" t="str">
        <f>IF(AND(B56&gt;0,$BB$12&gt;0),"1310 nm"," ")</f>
        <v xml:space="preserve"> </v>
      </c>
      <c r="BE56" s="191"/>
      <c r="BF56" s="191"/>
      <c r="BG56" s="191"/>
      <c r="BH56" s="191"/>
      <c r="BI56" s="191"/>
      <c r="BJ56" s="195"/>
      <c r="BM56" s="173" t="s">
        <v>108</v>
      </c>
      <c r="BN56" s="174" t="str">
        <f>IF(AND(F56&gt;0,$BS$32&gt;0,$AN$16&gt;0),ROUND(F56,2)+$BT$32," ")</f>
        <v xml:space="preserve"> </v>
      </c>
      <c r="BO56" s="174" t="str">
        <f>IF(AND(T56&gt;0,$BS$32&gt;0,$AN$16&gt;0),ROUND(T56,2)+$BT$32," ")</f>
        <v xml:space="preserve"> </v>
      </c>
      <c r="BP56" s="174" t="str">
        <f>IF(AND(F56&gt;0,T56&gt;0,$BS$32&gt;0,$AN$16&gt;0),ROUND(((BN56+BO56)/2),2)," ")</f>
        <v xml:space="preserve"> </v>
      </c>
      <c r="BQ56" s="175" t="str">
        <f>IF(AND(AO56&gt;0,$BS$32&gt;0,$AN$16&gt;0),ROUND(AO56,2)+$BT$32," ")</f>
        <v xml:space="preserve"> </v>
      </c>
    </row>
    <row r="57" spans="2:69" ht="11.25" customHeight="1">
      <c r="B57" s="255"/>
      <c r="C57" s="256"/>
      <c r="D57" s="257"/>
      <c r="E57" s="167"/>
      <c r="F57" s="221"/>
      <c r="G57" s="221"/>
      <c r="H57" s="221"/>
      <c r="I57" s="221"/>
      <c r="J57" s="221"/>
      <c r="K57" s="168"/>
      <c r="L57" s="169"/>
      <c r="M57" s="234" t="str">
        <f t="shared" si="0"/>
        <v xml:space="preserve"> </v>
      </c>
      <c r="N57" s="235"/>
      <c r="O57" s="235"/>
      <c r="P57" s="235"/>
      <c r="Q57" s="235"/>
      <c r="R57" s="170"/>
      <c r="S57" s="169"/>
      <c r="T57" s="221"/>
      <c r="U57" s="221"/>
      <c r="V57" s="221"/>
      <c r="W57" s="221"/>
      <c r="X57" s="221"/>
      <c r="Y57" s="170"/>
      <c r="Z57" s="169"/>
      <c r="AA57" s="234" t="str">
        <f t="shared" si="1"/>
        <v xml:space="preserve"> </v>
      </c>
      <c r="AB57" s="235"/>
      <c r="AC57" s="235"/>
      <c r="AD57" s="235"/>
      <c r="AE57" s="235"/>
      <c r="AF57" s="170"/>
      <c r="AG57" s="169"/>
      <c r="AH57" s="234" t="str">
        <f t="shared" si="2"/>
        <v xml:space="preserve"> </v>
      </c>
      <c r="AI57" s="235"/>
      <c r="AJ57" s="235"/>
      <c r="AK57" s="235"/>
      <c r="AL57" s="235"/>
      <c r="AM57" s="170"/>
      <c r="AN57" s="171"/>
      <c r="AO57" s="221"/>
      <c r="AP57" s="221"/>
      <c r="AQ57" s="221"/>
      <c r="AR57" s="221"/>
      <c r="AS57" s="221"/>
      <c r="AT57" s="168"/>
      <c r="AU57" s="167"/>
      <c r="AV57" s="234" t="str">
        <f t="shared" si="3"/>
        <v xml:space="preserve"> </v>
      </c>
      <c r="AW57" s="235"/>
      <c r="AX57" s="235"/>
      <c r="AY57" s="235"/>
      <c r="AZ57" s="235"/>
      <c r="BA57" s="168"/>
      <c r="BB57" s="171"/>
      <c r="BC57" s="168"/>
      <c r="BD57" s="168" t="str">
        <f>IF(AND(B56&gt;0,$BB$13&gt;0),"1383 nm"," ")</f>
        <v xml:space="preserve"> </v>
      </c>
      <c r="BE57" s="168"/>
      <c r="BF57" s="168"/>
      <c r="BG57" s="168"/>
      <c r="BH57" s="168"/>
      <c r="BI57" s="168"/>
      <c r="BJ57" s="172"/>
      <c r="BM57" s="173" t="s">
        <v>109</v>
      </c>
      <c r="BN57" s="174" t="str">
        <f>IF(AND(F57&gt;0,$BS$33&gt;0,$AN$16&gt;0),ROUND(F57,2)+$BT$33," ")</f>
        <v xml:space="preserve"> </v>
      </c>
      <c r="BO57" s="174" t="str">
        <f>IF(AND(T57&gt;0,$BS$33&gt;0,$AN$16&gt;0),ROUND(T57,2)+$BT$33," ")</f>
        <v xml:space="preserve"> </v>
      </c>
      <c r="BP57" s="174" t="str">
        <f>IF(AND(F57&gt;0,T57&gt;0,$BS$33&gt;0,$AN$16&gt;0),ROUND(((BN57+BO57)/2),2)," ")</f>
        <v xml:space="preserve"> </v>
      </c>
      <c r="BQ57" s="175" t="str">
        <f>IF(AND(AO57&gt;0,$BS$33&gt;0,$AN$16&gt;0),ROUND(AO57,2)+$BT$33," ")</f>
        <v xml:space="preserve"> </v>
      </c>
    </row>
    <row r="58" spans="2:69" ht="11.25" customHeight="1">
      <c r="B58" s="255"/>
      <c r="C58" s="256"/>
      <c r="D58" s="257"/>
      <c r="E58" s="167"/>
      <c r="F58" s="221"/>
      <c r="G58" s="221"/>
      <c r="H58" s="221"/>
      <c r="I58" s="221"/>
      <c r="J58" s="221"/>
      <c r="K58" s="168"/>
      <c r="L58" s="169"/>
      <c r="M58" s="234" t="str">
        <f t="shared" si="0"/>
        <v xml:space="preserve"> </v>
      </c>
      <c r="N58" s="235"/>
      <c r="O58" s="235"/>
      <c r="P58" s="235"/>
      <c r="Q58" s="235"/>
      <c r="R58" s="170"/>
      <c r="S58" s="169"/>
      <c r="T58" s="221"/>
      <c r="U58" s="221"/>
      <c r="V58" s="221"/>
      <c r="W58" s="221"/>
      <c r="X58" s="221"/>
      <c r="Y58" s="170"/>
      <c r="Z58" s="169"/>
      <c r="AA58" s="234" t="str">
        <f t="shared" si="1"/>
        <v xml:space="preserve"> </v>
      </c>
      <c r="AB58" s="235"/>
      <c r="AC58" s="235"/>
      <c r="AD58" s="235"/>
      <c r="AE58" s="235"/>
      <c r="AF58" s="170"/>
      <c r="AG58" s="169"/>
      <c r="AH58" s="234" t="str">
        <f t="shared" si="2"/>
        <v xml:space="preserve"> </v>
      </c>
      <c r="AI58" s="235"/>
      <c r="AJ58" s="235"/>
      <c r="AK58" s="235"/>
      <c r="AL58" s="235"/>
      <c r="AM58" s="170"/>
      <c r="AN58" s="171"/>
      <c r="AO58" s="221"/>
      <c r="AP58" s="221"/>
      <c r="AQ58" s="221"/>
      <c r="AR58" s="221"/>
      <c r="AS58" s="221"/>
      <c r="AT58" s="168"/>
      <c r="AU58" s="167"/>
      <c r="AV58" s="234" t="str">
        <f t="shared" si="3"/>
        <v xml:space="preserve"> </v>
      </c>
      <c r="AW58" s="235"/>
      <c r="AX58" s="235"/>
      <c r="AY58" s="235"/>
      <c r="AZ58" s="235"/>
      <c r="BA58" s="168"/>
      <c r="BB58" s="171"/>
      <c r="BC58" s="168"/>
      <c r="BD58" s="168" t="str">
        <f>IF(AND(B56&gt;0,$BB$14&gt;0),"1550 nm"," ")</f>
        <v xml:space="preserve"> </v>
      </c>
      <c r="BE58" s="168"/>
      <c r="BF58" s="168"/>
      <c r="BG58" s="168"/>
      <c r="BH58" s="168"/>
      <c r="BI58" s="168"/>
      <c r="BJ58" s="172"/>
      <c r="BM58" s="173" t="s">
        <v>110</v>
      </c>
      <c r="BN58" s="174" t="str">
        <f>IF(AND(F58&gt;0,$BS$34&gt;0,$AN$16&gt;0),ROUND(F58,2)+$BT$34," ")</f>
        <v xml:space="preserve"> </v>
      </c>
      <c r="BO58" s="174" t="str">
        <f>IF(AND(T58&gt;0,$BS$34&gt;0,$AN$16&gt;0),ROUND(T58,2)+$BT$34," ")</f>
        <v xml:space="preserve"> </v>
      </c>
      <c r="BP58" s="174" t="str">
        <f>IF(AND(F58&gt;0,T58&gt;0,$BS$34&gt;0,$AN$16&gt;0),ROUND(((BN58+BO58)/2),2)," ")</f>
        <v xml:space="preserve"> </v>
      </c>
      <c r="BQ58" s="175" t="str">
        <f>IF(AND(AO58&gt;0,$BS$34&gt;0,$AN$16&gt;0),ROUND(AO58,2)+$BT$34," ")</f>
        <v xml:space="preserve"> </v>
      </c>
    </row>
    <row r="59" spans="2:69" ht="11.25" customHeight="1">
      <c r="B59" s="263"/>
      <c r="C59" s="264"/>
      <c r="D59" s="265"/>
      <c r="E59" s="179"/>
      <c r="F59" s="223"/>
      <c r="G59" s="223"/>
      <c r="H59" s="223"/>
      <c r="I59" s="223"/>
      <c r="J59" s="223"/>
      <c r="K59" s="180"/>
      <c r="L59" s="181"/>
      <c r="M59" s="250" t="str">
        <f t="shared" si="0"/>
        <v xml:space="preserve"> </v>
      </c>
      <c r="N59" s="251"/>
      <c r="O59" s="251"/>
      <c r="P59" s="251"/>
      <c r="Q59" s="251"/>
      <c r="R59" s="182"/>
      <c r="S59" s="181"/>
      <c r="T59" s="223"/>
      <c r="U59" s="223"/>
      <c r="V59" s="223"/>
      <c r="W59" s="223"/>
      <c r="X59" s="223"/>
      <c r="Y59" s="183"/>
      <c r="Z59" s="184"/>
      <c r="AA59" s="250" t="str">
        <f t="shared" si="1"/>
        <v xml:space="preserve"> </v>
      </c>
      <c r="AB59" s="251"/>
      <c r="AC59" s="251"/>
      <c r="AD59" s="251"/>
      <c r="AE59" s="251"/>
      <c r="AF59" s="182"/>
      <c r="AG59" s="181"/>
      <c r="AH59" s="250" t="str">
        <f t="shared" si="2"/>
        <v xml:space="preserve"> </v>
      </c>
      <c r="AI59" s="251"/>
      <c r="AJ59" s="251"/>
      <c r="AK59" s="251"/>
      <c r="AL59" s="251"/>
      <c r="AM59" s="182"/>
      <c r="AN59" s="185"/>
      <c r="AO59" s="223"/>
      <c r="AP59" s="223"/>
      <c r="AQ59" s="223"/>
      <c r="AR59" s="223"/>
      <c r="AS59" s="223"/>
      <c r="AT59" s="180"/>
      <c r="AU59" s="179"/>
      <c r="AV59" s="250" t="str">
        <f t="shared" si="3"/>
        <v xml:space="preserve"> </v>
      </c>
      <c r="AW59" s="251"/>
      <c r="AX59" s="251"/>
      <c r="AY59" s="251"/>
      <c r="AZ59" s="251"/>
      <c r="BA59" s="180"/>
      <c r="BB59" s="185"/>
      <c r="BC59" s="180"/>
      <c r="BD59" s="180" t="str">
        <f>IF(AND(B56&gt;0,$BB$15&gt;0),"1625 nm"," ")</f>
        <v xml:space="preserve"> </v>
      </c>
      <c r="BE59" s="180"/>
      <c r="BF59" s="180"/>
      <c r="BG59" s="180"/>
      <c r="BH59" s="180"/>
      <c r="BI59" s="180"/>
      <c r="BJ59" s="186"/>
      <c r="BM59" s="173" t="s">
        <v>111</v>
      </c>
      <c r="BN59" s="174" t="str">
        <f>IF(AND(F59&gt;0,$BS$35&gt;0,$AN$16&gt;0),ROUND(F59,2)+$BT$35," ")</f>
        <v xml:space="preserve"> </v>
      </c>
      <c r="BO59" s="174" t="str">
        <f>IF(AND(T59&gt;0,$BS$35&gt;0,$AN$16&gt;0),ROUND(T59,2)+$BT$35," ")</f>
        <v xml:space="preserve"> </v>
      </c>
      <c r="BP59" s="174" t="str">
        <f>IF(AND(F59&gt;0,T59&gt;0,$BS$35&gt;0,$AN$16&gt;0),ROUND(((BN59+BO59)/2),2)," ")</f>
        <v xml:space="preserve"> </v>
      </c>
      <c r="BQ59" s="175" t="str">
        <f>IF(AND(AO59&gt;0,$BS$35&gt;0,$AN$16&gt;0),ROUND(AO59,2)+$BT$35," ")</f>
        <v xml:space="preserve"> </v>
      </c>
    </row>
    <row r="60" spans="2:69" ht="11.25" customHeight="1">
      <c r="B60" s="252"/>
      <c r="C60" s="253"/>
      <c r="D60" s="254"/>
      <c r="E60" s="190"/>
      <c r="F60" s="224"/>
      <c r="G60" s="224"/>
      <c r="H60" s="224"/>
      <c r="I60" s="224"/>
      <c r="J60" s="224"/>
      <c r="K60" s="191"/>
      <c r="L60" s="192"/>
      <c r="M60" s="266" t="str">
        <f t="shared" si="0"/>
        <v xml:space="preserve"> </v>
      </c>
      <c r="N60" s="267"/>
      <c r="O60" s="267"/>
      <c r="P60" s="267"/>
      <c r="Q60" s="267"/>
      <c r="R60" s="193"/>
      <c r="S60" s="192"/>
      <c r="T60" s="270"/>
      <c r="U60" s="270"/>
      <c r="V60" s="270"/>
      <c r="W60" s="270"/>
      <c r="X60" s="270"/>
      <c r="Y60" s="193"/>
      <c r="Z60" s="192"/>
      <c r="AA60" s="266" t="str">
        <f t="shared" si="1"/>
        <v xml:space="preserve"> </v>
      </c>
      <c r="AB60" s="267"/>
      <c r="AC60" s="267"/>
      <c r="AD60" s="267"/>
      <c r="AE60" s="267"/>
      <c r="AF60" s="193"/>
      <c r="AG60" s="192"/>
      <c r="AH60" s="266" t="str">
        <f t="shared" si="2"/>
        <v xml:space="preserve"> </v>
      </c>
      <c r="AI60" s="267"/>
      <c r="AJ60" s="267"/>
      <c r="AK60" s="267"/>
      <c r="AL60" s="267"/>
      <c r="AM60" s="193"/>
      <c r="AN60" s="194"/>
      <c r="AO60" s="224"/>
      <c r="AP60" s="224"/>
      <c r="AQ60" s="224"/>
      <c r="AR60" s="224"/>
      <c r="AS60" s="224"/>
      <c r="AT60" s="191"/>
      <c r="AU60" s="190"/>
      <c r="AV60" s="266" t="str">
        <f t="shared" si="3"/>
        <v xml:space="preserve"> </v>
      </c>
      <c r="AW60" s="267"/>
      <c r="AX60" s="267"/>
      <c r="AY60" s="267"/>
      <c r="AZ60" s="267"/>
      <c r="BA60" s="191"/>
      <c r="BB60" s="194"/>
      <c r="BC60" s="191"/>
      <c r="BD60" s="191" t="str">
        <f>IF(AND(B60&gt;0,$BB$12&gt;0),"1310 nm"," ")</f>
        <v xml:space="preserve"> </v>
      </c>
      <c r="BE60" s="191"/>
      <c r="BF60" s="191"/>
      <c r="BG60" s="191"/>
      <c r="BH60" s="191"/>
      <c r="BI60" s="191"/>
      <c r="BJ60" s="195"/>
      <c r="BM60" s="173" t="s">
        <v>108</v>
      </c>
      <c r="BN60" s="174" t="str">
        <f>IF(AND(F60&gt;0,$BS$32&gt;0,$AN$16&gt;0),ROUND(F60,2)+$BT$32," ")</f>
        <v xml:space="preserve"> </v>
      </c>
      <c r="BO60" s="174" t="str">
        <f>IF(AND(T60&gt;0,$BS$32&gt;0,$AN$16&gt;0),ROUND(T60,2)+$BT$32," ")</f>
        <v xml:space="preserve"> </v>
      </c>
      <c r="BP60" s="174" t="str">
        <f>IF(AND(F60&gt;0,T60&gt;0,$BS$32&gt;0,$AN$16&gt;0),ROUND(((BN60+BO60)/2),2)," ")</f>
        <v xml:space="preserve"> </v>
      </c>
      <c r="BQ60" s="175" t="str">
        <f>IF(AND(AO60&gt;0,$BS$32&gt;0,$AN$16&gt;0),ROUND(AO60,2)+$BT$32," ")</f>
        <v xml:space="preserve"> </v>
      </c>
    </row>
    <row r="61" spans="2:69" ht="11.25" customHeight="1">
      <c r="B61" s="255"/>
      <c r="C61" s="256"/>
      <c r="D61" s="257"/>
      <c r="E61" s="167"/>
      <c r="F61" s="221"/>
      <c r="G61" s="221"/>
      <c r="H61" s="221"/>
      <c r="I61" s="221"/>
      <c r="J61" s="221"/>
      <c r="K61" s="168"/>
      <c r="L61" s="169"/>
      <c r="M61" s="234" t="str">
        <f t="shared" si="0"/>
        <v xml:space="preserve"> </v>
      </c>
      <c r="N61" s="235"/>
      <c r="O61" s="235"/>
      <c r="P61" s="235"/>
      <c r="Q61" s="235"/>
      <c r="R61" s="170"/>
      <c r="S61" s="169"/>
      <c r="T61" s="221"/>
      <c r="U61" s="221"/>
      <c r="V61" s="221"/>
      <c r="W61" s="221"/>
      <c r="X61" s="221"/>
      <c r="Y61" s="170"/>
      <c r="Z61" s="169"/>
      <c r="AA61" s="234" t="str">
        <f t="shared" si="1"/>
        <v xml:space="preserve"> </v>
      </c>
      <c r="AB61" s="235"/>
      <c r="AC61" s="235"/>
      <c r="AD61" s="235"/>
      <c r="AE61" s="235"/>
      <c r="AF61" s="170"/>
      <c r="AG61" s="169"/>
      <c r="AH61" s="234" t="str">
        <f t="shared" si="2"/>
        <v xml:space="preserve"> </v>
      </c>
      <c r="AI61" s="235"/>
      <c r="AJ61" s="235"/>
      <c r="AK61" s="235"/>
      <c r="AL61" s="235"/>
      <c r="AM61" s="170"/>
      <c r="AN61" s="171"/>
      <c r="AO61" s="221"/>
      <c r="AP61" s="221"/>
      <c r="AQ61" s="221"/>
      <c r="AR61" s="221"/>
      <c r="AS61" s="221"/>
      <c r="AT61" s="168"/>
      <c r="AU61" s="167"/>
      <c r="AV61" s="234" t="str">
        <f t="shared" si="3"/>
        <v xml:space="preserve"> </v>
      </c>
      <c r="AW61" s="235"/>
      <c r="AX61" s="235"/>
      <c r="AY61" s="235"/>
      <c r="AZ61" s="235"/>
      <c r="BA61" s="168"/>
      <c r="BB61" s="171"/>
      <c r="BC61" s="168"/>
      <c r="BD61" s="168" t="str">
        <f>IF(AND(B60&gt;0,$BB$13&gt;0),"1383 nm"," ")</f>
        <v xml:space="preserve"> </v>
      </c>
      <c r="BE61" s="168"/>
      <c r="BF61" s="168"/>
      <c r="BG61" s="168"/>
      <c r="BH61" s="168"/>
      <c r="BI61" s="168"/>
      <c r="BJ61" s="172"/>
      <c r="BM61" s="173" t="s">
        <v>109</v>
      </c>
      <c r="BN61" s="174" t="str">
        <f>IF(AND(F61&gt;0,$BS$33&gt;0,$AN$16&gt;0),ROUND(F61,2)+$BT$33," ")</f>
        <v xml:space="preserve"> </v>
      </c>
      <c r="BO61" s="174" t="str">
        <f>IF(AND(T61&gt;0,$BS$33&gt;0,$AN$16&gt;0),ROUND(T61,2)+$BT$33," ")</f>
        <v xml:space="preserve"> </v>
      </c>
      <c r="BP61" s="174" t="str">
        <f>IF(AND(F61&gt;0,T61&gt;0,$BS$33&gt;0,$AN$16&gt;0),ROUND(((BN61+BO61)/2),2)," ")</f>
        <v xml:space="preserve"> </v>
      </c>
      <c r="BQ61" s="175" t="str">
        <f>IF(AND(AO61&gt;0,$BS$33&gt;0,$AN$16&gt;0),ROUND(AO61,2)+$BT$33," ")</f>
        <v xml:space="preserve"> </v>
      </c>
    </row>
    <row r="62" spans="2:69" ht="11.25" customHeight="1">
      <c r="B62" s="255"/>
      <c r="C62" s="256"/>
      <c r="D62" s="257"/>
      <c r="E62" s="167"/>
      <c r="F62" s="221"/>
      <c r="G62" s="221"/>
      <c r="H62" s="221"/>
      <c r="I62" s="221"/>
      <c r="J62" s="221"/>
      <c r="K62" s="168"/>
      <c r="L62" s="169"/>
      <c r="M62" s="234" t="str">
        <f t="shared" si="0"/>
        <v xml:space="preserve"> </v>
      </c>
      <c r="N62" s="235"/>
      <c r="O62" s="235"/>
      <c r="P62" s="235"/>
      <c r="Q62" s="235"/>
      <c r="R62" s="170"/>
      <c r="S62" s="169"/>
      <c r="T62" s="221"/>
      <c r="U62" s="221"/>
      <c r="V62" s="221"/>
      <c r="W62" s="221"/>
      <c r="X62" s="221"/>
      <c r="Y62" s="170"/>
      <c r="Z62" s="169"/>
      <c r="AA62" s="234" t="str">
        <f t="shared" si="1"/>
        <v xml:space="preserve"> </v>
      </c>
      <c r="AB62" s="235"/>
      <c r="AC62" s="235"/>
      <c r="AD62" s="235"/>
      <c r="AE62" s="235"/>
      <c r="AF62" s="170"/>
      <c r="AG62" s="169"/>
      <c r="AH62" s="234" t="str">
        <f t="shared" si="2"/>
        <v xml:space="preserve"> </v>
      </c>
      <c r="AI62" s="235"/>
      <c r="AJ62" s="235"/>
      <c r="AK62" s="235"/>
      <c r="AL62" s="235"/>
      <c r="AM62" s="170"/>
      <c r="AN62" s="171"/>
      <c r="AO62" s="221"/>
      <c r="AP62" s="221"/>
      <c r="AQ62" s="221"/>
      <c r="AR62" s="221"/>
      <c r="AS62" s="221"/>
      <c r="AT62" s="168"/>
      <c r="AU62" s="167"/>
      <c r="AV62" s="234" t="str">
        <f t="shared" si="3"/>
        <v xml:space="preserve"> </v>
      </c>
      <c r="AW62" s="235"/>
      <c r="AX62" s="235"/>
      <c r="AY62" s="235"/>
      <c r="AZ62" s="235"/>
      <c r="BA62" s="168"/>
      <c r="BB62" s="171"/>
      <c r="BC62" s="168"/>
      <c r="BD62" s="168" t="str">
        <f>IF(AND(B60&gt;0,$BB$14&gt;0),"1550 nm"," ")</f>
        <v xml:space="preserve"> </v>
      </c>
      <c r="BE62" s="168"/>
      <c r="BF62" s="168"/>
      <c r="BG62" s="168"/>
      <c r="BH62" s="168"/>
      <c r="BI62" s="168"/>
      <c r="BJ62" s="172"/>
      <c r="BM62" s="173" t="s">
        <v>110</v>
      </c>
      <c r="BN62" s="174" t="str">
        <f>IF(AND(F62&gt;0,$BS$34&gt;0,$AN$16&gt;0),ROUND(F62,2)+$BT$34," ")</f>
        <v xml:space="preserve"> </v>
      </c>
      <c r="BO62" s="174" t="str">
        <f>IF(AND(T62&gt;0,$BS$34&gt;0,$AN$16&gt;0),ROUND(T62,2)+$BT$34," ")</f>
        <v xml:space="preserve"> </v>
      </c>
      <c r="BP62" s="174" t="str">
        <f>IF(AND(F62&gt;0,T62&gt;0,$BS$34&gt;0,$AN$16&gt;0),ROUND(((BN62+BO62)/2),2)," ")</f>
        <v xml:space="preserve"> </v>
      </c>
      <c r="BQ62" s="175" t="str">
        <f>IF(AND(AO62&gt;0,$BS$34&gt;0,$AN$16&gt;0),ROUND(AO62,2)+$BT$34," ")</f>
        <v xml:space="preserve"> </v>
      </c>
    </row>
    <row r="63" spans="2:69" ht="11.25" customHeight="1">
      <c r="B63" s="263"/>
      <c r="C63" s="264"/>
      <c r="D63" s="265"/>
      <c r="E63" s="179"/>
      <c r="F63" s="223"/>
      <c r="G63" s="223"/>
      <c r="H63" s="223"/>
      <c r="I63" s="223"/>
      <c r="J63" s="223"/>
      <c r="K63" s="180"/>
      <c r="L63" s="181"/>
      <c r="M63" s="250" t="str">
        <f t="shared" si="0"/>
        <v xml:space="preserve"> </v>
      </c>
      <c r="N63" s="251"/>
      <c r="O63" s="251"/>
      <c r="P63" s="251"/>
      <c r="Q63" s="251"/>
      <c r="R63" s="182"/>
      <c r="S63" s="181"/>
      <c r="T63" s="223"/>
      <c r="U63" s="223"/>
      <c r="V63" s="223"/>
      <c r="W63" s="223"/>
      <c r="X63" s="223"/>
      <c r="Y63" s="183"/>
      <c r="Z63" s="184"/>
      <c r="AA63" s="250" t="str">
        <f t="shared" si="1"/>
        <v xml:space="preserve"> </v>
      </c>
      <c r="AB63" s="251"/>
      <c r="AC63" s="251"/>
      <c r="AD63" s="251"/>
      <c r="AE63" s="251"/>
      <c r="AF63" s="182"/>
      <c r="AG63" s="181"/>
      <c r="AH63" s="250" t="str">
        <f t="shared" si="2"/>
        <v xml:space="preserve"> </v>
      </c>
      <c r="AI63" s="251"/>
      <c r="AJ63" s="251"/>
      <c r="AK63" s="251"/>
      <c r="AL63" s="251"/>
      <c r="AM63" s="182"/>
      <c r="AN63" s="185"/>
      <c r="AO63" s="223"/>
      <c r="AP63" s="223"/>
      <c r="AQ63" s="223"/>
      <c r="AR63" s="223"/>
      <c r="AS63" s="223"/>
      <c r="AT63" s="180"/>
      <c r="AU63" s="179"/>
      <c r="AV63" s="250" t="str">
        <f t="shared" si="3"/>
        <v xml:space="preserve"> </v>
      </c>
      <c r="AW63" s="251"/>
      <c r="AX63" s="251"/>
      <c r="AY63" s="251"/>
      <c r="AZ63" s="251"/>
      <c r="BA63" s="180"/>
      <c r="BB63" s="185"/>
      <c r="BC63" s="180"/>
      <c r="BD63" s="180" t="str">
        <f>IF(AND(B60&gt;0,$BB$15&gt;0),"1625 nm"," ")</f>
        <v xml:space="preserve"> </v>
      </c>
      <c r="BE63" s="180"/>
      <c r="BF63" s="180"/>
      <c r="BG63" s="180"/>
      <c r="BH63" s="180"/>
      <c r="BI63" s="180"/>
      <c r="BJ63" s="186"/>
      <c r="BM63" s="173" t="s">
        <v>111</v>
      </c>
      <c r="BN63" s="174" t="str">
        <f>IF(AND(F63&gt;0,$BS$35&gt;0,$AN$16&gt;0),ROUND(F63,2)+$BT$35," ")</f>
        <v xml:space="preserve"> </v>
      </c>
      <c r="BO63" s="174" t="str">
        <f>IF(AND(T63&gt;0,$BS$35&gt;0,$AN$16&gt;0),ROUND(T63,2)+$BT$35," ")</f>
        <v xml:space="preserve"> </v>
      </c>
      <c r="BP63" s="174" t="str">
        <f>IF(AND(F63&gt;0,T63&gt;0,$BS$35&gt;0,$AN$16&gt;0),ROUND(((BN63+BO63)/2),2)," ")</f>
        <v xml:space="preserve"> </v>
      </c>
      <c r="BQ63" s="175" t="str">
        <f>IF(AND(AO63&gt;0,$BS$35&gt;0,$AN$16&gt;0),ROUND(AO63,2)+$BT$35," ")</f>
        <v xml:space="preserve"> </v>
      </c>
    </row>
    <row r="64" spans="2:69" ht="11.25" customHeight="1">
      <c r="B64" s="252"/>
      <c r="C64" s="253"/>
      <c r="D64" s="254"/>
      <c r="E64" s="190"/>
      <c r="F64" s="224"/>
      <c r="G64" s="224"/>
      <c r="H64" s="224"/>
      <c r="I64" s="224"/>
      <c r="J64" s="224"/>
      <c r="K64" s="191"/>
      <c r="L64" s="192"/>
      <c r="M64" s="266" t="str">
        <f t="shared" si="0"/>
        <v xml:space="preserve"> </v>
      </c>
      <c r="N64" s="267"/>
      <c r="O64" s="267"/>
      <c r="P64" s="267"/>
      <c r="Q64" s="267"/>
      <c r="R64" s="193"/>
      <c r="S64" s="192"/>
      <c r="T64" s="270"/>
      <c r="U64" s="270"/>
      <c r="V64" s="270"/>
      <c r="W64" s="270"/>
      <c r="X64" s="270"/>
      <c r="Y64" s="193"/>
      <c r="Z64" s="192"/>
      <c r="AA64" s="266" t="str">
        <f t="shared" si="1"/>
        <v xml:space="preserve"> </v>
      </c>
      <c r="AB64" s="267"/>
      <c r="AC64" s="267"/>
      <c r="AD64" s="267"/>
      <c r="AE64" s="267"/>
      <c r="AF64" s="193"/>
      <c r="AG64" s="192"/>
      <c r="AH64" s="266" t="str">
        <f t="shared" si="2"/>
        <v xml:space="preserve"> </v>
      </c>
      <c r="AI64" s="267"/>
      <c r="AJ64" s="267"/>
      <c r="AK64" s="267"/>
      <c r="AL64" s="267"/>
      <c r="AM64" s="193"/>
      <c r="AN64" s="194"/>
      <c r="AO64" s="224"/>
      <c r="AP64" s="224"/>
      <c r="AQ64" s="224"/>
      <c r="AR64" s="224"/>
      <c r="AS64" s="224"/>
      <c r="AT64" s="191"/>
      <c r="AU64" s="190"/>
      <c r="AV64" s="266" t="str">
        <f t="shared" si="3"/>
        <v xml:space="preserve"> </v>
      </c>
      <c r="AW64" s="267"/>
      <c r="AX64" s="267"/>
      <c r="AY64" s="267"/>
      <c r="AZ64" s="267"/>
      <c r="BA64" s="191"/>
      <c r="BB64" s="194"/>
      <c r="BC64" s="191"/>
      <c r="BD64" s="191" t="str">
        <f>IF(AND(B64&gt;0,$BB$12&gt;0),"1310 nm"," ")</f>
        <v xml:space="preserve"> </v>
      </c>
      <c r="BE64" s="191"/>
      <c r="BF64" s="191"/>
      <c r="BG64" s="191"/>
      <c r="BH64" s="191"/>
      <c r="BI64" s="191"/>
      <c r="BJ64" s="195"/>
      <c r="BM64" s="173" t="s">
        <v>108</v>
      </c>
      <c r="BN64" s="174" t="str">
        <f>IF(AND(F64&gt;0,$BS$32&gt;0,$AN$16&gt;0),ROUND(F64,2)+$BT$32," ")</f>
        <v xml:space="preserve"> </v>
      </c>
      <c r="BO64" s="174" t="str">
        <f>IF(AND(T64&gt;0,$BS$32&gt;0,$AN$16&gt;0),ROUND(T64,2)+$BT$32," ")</f>
        <v xml:space="preserve"> </v>
      </c>
      <c r="BP64" s="174" t="str">
        <f>IF(AND(F64&gt;0,T64&gt;0,$BS$32&gt;0,$AN$16&gt;0),ROUND(((BN64+BO64)/2),2)," ")</f>
        <v xml:space="preserve"> </v>
      </c>
      <c r="BQ64" s="175" t="str">
        <f>IF(AND(AO64&gt;0,$BS$32&gt;0,$AN$16&gt;0),ROUND(AO64,2)+$BT$32," ")</f>
        <v xml:space="preserve"> </v>
      </c>
    </row>
    <row r="65" spans="2:69" ht="11.25" customHeight="1">
      <c r="B65" s="255"/>
      <c r="C65" s="256"/>
      <c r="D65" s="257"/>
      <c r="E65" s="167"/>
      <c r="F65" s="221"/>
      <c r="G65" s="221"/>
      <c r="H65" s="221"/>
      <c r="I65" s="221"/>
      <c r="J65" s="221"/>
      <c r="K65" s="168"/>
      <c r="L65" s="169"/>
      <c r="M65" s="234" t="str">
        <f t="shared" si="0"/>
        <v xml:space="preserve"> </v>
      </c>
      <c r="N65" s="235"/>
      <c r="O65" s="235"/>
      <c r="P65" s="235"/>
      <c r="Q65" s="235"/>
      <c r="R65" s="170"/>
      <c r="S65" s="169"/>
      <c r="T65" s="221"/>
      <c r="U65" s="221"/>
      <c r="V65" s="221"/>
      <c r="W65" s="221"/>
      <c r="X65" s="221"/>
      <c r="Y65" s="170"/>
      <c r="Z65" s="169"/>
      <c r="AA65" s="234" t="str">
        <f t="shared" si="1"/>
        <v xml:space="preserve"> </v>
      </c>
      <c r="AB65" s="235"/>
      <c r="AC65" s="235"/>
      <c r="AD65" s="235"/>
      <c r="AE65" s="235"/>
      <c r="AF65" s="170"/>
      <c r="AG65" s="169"/>
      <c r="AH65" s="234" t="str">
        <f t="shared" si="2"/>
        <v xml:space="preserve"> </v>
      </c>
      <c r="AI65" s="235"/>
      <c r="AJ65" s="235"/>
      <c r="AK65" s="235"/>
      <c r="AL65" s="235"/>
      <c r="AM65" s="170"/>
      <c r="AN65" s="171"/>
      <c r="AO65" s="221"/>
      <c r="AP65" s="221"/>
      <c r="AQ65" s="221"/>
      <c r="AR65" s="221"/>
      <c r="AS65" s="221"/>
      <c r="AT65" s="168"/>
      <c r="AU65" s="167"/>
      <c r="AV65" s="234" t="str">
        <f t="shared" si="3"/>
        <v xml:space="preserve"> </v>
      </c>
      <c r="AW65" s="235"/>
      <c r="AX65" s="235"/>
      <c r="AY65" s="235"/>
      <c r="AZ65" s="235"/>
      <c r="BA65" s="168"/>
      <c r="BB65" s="171"/>
      <c r="BC65" s="168"/>
      <c r="BD65" s="168" t="str">
        <f>IF(AND(B64&gt;0,$BB$13&gt;0),"1383 nm"," ")</f>
        <v xml:space="preserve"> </v>
      </c>
      <c r="BE65" s="168"/>
      <c r="BF65" s="168"/>
      <c r="BG65" s="168"/>
      <c r="BH65" s="168"/>
      <c r="BI65" s="168"/>
      <c r="BJ65" s="172"/>
      <c r="BM65" s="173" t="s">
        <v>109</v>
      </c>
      <c r="BN65" s="174" t="str">
        <f>IF(AND(F65&gt;0,$BS$33&gt;0,$AN$16&gt;0),ROUND(F65,2)+$BT$33," ")</f>
        <v xml:space="preserve"> </v>
      </c>
      <c r="BO65" s="174" t="str">
        <f>IF(AND(T65&gt;0,$BS$33&gt;0,$AN$16&gt;0),ROUND(T65,2)+$BT$33," ")</f>
        <v xml:space="preserve"> </v>
      </c>
      <c r="BP65" s="174" t="str">
        <f>IF(AND(F65&gt;0,T65&gt;0,$BS$33&gt;0,$AN$16&gt;0),ROUND(((BN65+BO65)/2),2)," ")</f>
        <v xml:space="preserve"> </v>
      </c>
      <c r="BQ65" s="175" t="str">
        <f>IF(AND(AO65&gt;0,$BS$33&gt;0,$AN$16&gt;0),ROUND(AO65,2)+$BT$33," ")</f>
        <v xml:space="preserve"> </v>
      </c>
    </row>
    <row r="66" spans="2:69" ht="11.25" customHeight="1">
      <c r="B66" s="255"/>
      <c r="C66" s="256"/>
      <c r="D66" s="257"/>
      <c r="E66" s="167"/>
      <c r="F66" s="221"/>
      <c r="G66" s="221"/>
      <c r="H66" s="221"/>
      <c r="I66" s="221"/>
      <c r="J66" s="221"/>
      <c r="K66" s="168"/>
      <c r="L66" s="169"/>
      <c r="M66" s="234" t="str">
        <f t="shared" si="0"/>
        <v xml:space="preserve"> </v>
      </c>
      <c r="N66" s="235"/>
      <c r="O66" s="235"/>
      <c r="P66" s="235"/>
      <c r="Q66" s="235"/>
      <c r="R66" s="170"/>
      <c r="S66" s="169"/>
      <c r="T66" s="221"/>
      <c r="U66" s="221"/>
      <c r="V66" s="221"/>
      <c r="W66" s="221"/>
      <c r="X66" s="221"/>
      <c r="Y66" s="170"/>
      <c r="Z66" s="169"/>
      <c r="AA66" s="234" t="str">
        <f t="shared" si="1"/>
        <v xml:space="preserve"> </v>
      </c>
      <c r="AB66" s="235"/>
      <c r="AC66" s="235"/>
      <c r="AD66" s="235"/>
      <c r="AE66" s="235"/>
      <c r="AF66" s="170"/>
      <c r="AG66" s="169"/>
      <c r="AH66" s="234" t="str">
        <f t="shared" si="2"/>
        <v xml:space="preserve"> </v>
      </c>
      <c r="AI66" s="235"/>
      <c r="AJ66" s="235"/>
      <c r="AK66" s="235"/>
      <c r="AL66" s="235"/>
      <c r="AM66" s="170"/>
      <c r="AN66" s="171"/>
      <c r="AO66" s="221"/>
      <c r="AP66" s="221"/>
      <c r="AQ66" s="221"/>
      <c r="AR66" s="221"/>
      <c r="AS66" s="221"/>
      <c r="AT66" s="168"/>
      <c r="AU66" s="167"/>
      <c r="AV66" s="234" t="str">
        <f t="shared" si="3"/>
        <v xml:space="preserve"> </v>
      </c>
      <c r="AW66" s="235"/>
      <c r="AX66" s="235"/>
      <c r="AY66" s="235"/>
      <c r="AZ66" s="235"/>
      <c r="BA66" s="168"/>
      <c r="BB66" s="171"/>
      <c r="BC66" s="168"/>
      <c r="BD66" s="168" t="str">
        <f>IF(AND(B64&gt;0,$BB$14&gt;0),"1550 nm"," ")</f>
        <v xml:space="preserve"> </v>
      </c>
      <c r="BE66" s="168"/>
      <c r="BF66" s="168"/>
      <c r="BG66" s="168"/>
      <c r="BH66" s="168"/>
      <c r="BI66" s="168"/>
      <c r="BJ66" s="172"/>
      <c r="BM66" s="173" t="s">
        <v>110</v>
      </c>
      <c r="BN66" s="174" t="str">
        <f>IF(AND(F66&gt;0,$BS$34&gt;0,$AN$16&gt;0),ROUND(F66,2)+$BT$34," ")</f>
        <v xml:space="preserve"> </v>
      </c>
      <c r="BO66" s="174" t="str">
        <f>IF(AND(T66&gt;0,$BS$34&gt;0,$AN$16&gt;0),ROUND(T66,2)+$BT$34," ")</f>
        <v xml:space="preserve"> </v>
      </c>
      <c r="BP66" s="174" t="str">
        <f>IF(AND(F66&gt;0,T66&gt;0,$BS$34&gt;0,$AN$16&gt;0),ROUND(((BN66+BO66)/2),2)," ")</f>
        <v xml:space="preserve"> </v>
      </c>
      <c r="BQ66" s="175" t="str">
        <f>IF(AND(AO66&gt;0,$BS$34&gt;0,$AN$16&gt;0),ROUND(AO66,2)+$BT$34," ")</f>
        <v xml:space="preserve"> </v>
      </c>
    </row>
    <row r="67" spans="2:69" ht="11.25" customHeight="1">
      <c r="B67" s="263"/>
      <c r="C67" s="264"/>
      <c r="D67" s="265"/>
      <c r="E67" s="179"/>
      <c r="F67" s="223"/>
      <c r="G67" s="223"/>
      <c r="H67" s="223"/>
      <c r="I67" s="223"/>
      <c r="J67" s="223"/>
      <c r="K67" s="180"/>
      <c r="L67" s="181"/>
      <c r="M67" s="250" t="str">
        <f t="shared" si="0"/>
        <v xml:space="preserve"> </v>
      </c>
      <c r="N67" s="251"/>
      <c r="O67" s="251"/>
      <c r="P67" s="251"/>
      <c r="Q67" s="251"/>
      <c r="R67" s="182"/>
      <c r="S67" s="181"/>
      <c r="T67" s="223"/>
      <c r="U67" s="223"/>
      <c r="V67" s="223"/>
      <c r="W67" s="223"/>
      <c r="X67" s="223"/>
      <c r="Y67" s="183"/>
      <c r="Z67" s="184"/>
      <c r="AA67" s="250" t="str">
        <f t="shared" si="1"/>
        <v xml:space="preserve"> </v>
      </c>
      <c r="AB67" s="251"/>
      <c r="AC67" s="251"/>
      <c r="AD67" s="251"/>
      <c r="AE67" s="251"/>
      <c r="AF67" s="182"/>
      <c r="AG67" s="181"/>
      <c r="AH67" s="250" t="str">
        <f t="shared" si="2"/>
        <v xml:space="preserve"> </v>
      </c>
      <c r="AI67" s="251"/>
      <c r="AJ67" s="251"/>
      <c r="AK67" s="251"/>
      <c r="AL67" s="251"/>
      <c r="AM67" s="182"/>
      <c r="AN67" s="185"/>
      <c r="AO67" s="223"/>
      <c r="AP67" s="223"/>
      <c r="AQ67" s="223"/>
      <c r="AR67" s="223"/>
      <c r="AS67" s="223"/>
      <c r="AT67" s="180"/>
      <c r="AU67" s="179"/>
      <c r="AV67" s="250" t="str">
        <f t="shared" si="3"/>
        <v xml:space="preserve"> </v>
      </c>
      <c r="AW67" s="251"/>
      <c r="AX67" s="251"/>
      <c r="AY67" s="251"/>
      <c r="AZ67" s="251"/>
      <c r="BA67" s="180"/>
      <c r="BB67" s="185"/>
      <c r="BC67" s="180"/>
      <c r="BD67" s="180" t="str">
        <f>IF(AND(B64&gt;0,$BB$15&gt;0),"1625 nm"," ")</f>
        <v xml:space="preserve"> </v>
      </c>
      <c r="BE67" s="180"/>
      <c r="BF67" s="180"/>
      <c r="BG67" s="180"/>
      <c r="BH67" s="180"/>
      <c r="BI67" s="180"/>
      <c r="BJ67" s="186"/>
      <c r="BM67" s="173" t="s">
        <v>111</v>
      </c>
      <c r="BN67" s="174" t="str">
        <f>IF(AND(F67&gt;0,$BS$35&gt;0,$AN$16&gt;0),ROUND(F67,2)+$BT$35," ")</f>
        <v xml:space="preserve"> </v>
      </c>
      <c r="BO67" s="174" t="str">
        <f>IF(AND(T67&gt;0,$BS$35&gt;0,$AN$16&gt;0),ROUND(T67,2)+$BT$35," ")</f>
        <v xml:space="preserve"> </v>
      </c>
      <c r="BP67" s="174" t="str">
        <f>IF(AND(F67&gt;0,T67&gt;0,$BS$35&gt;0,$AN$16&gt;0),ROUND(((BN67+BO67)/2),2)," ")</f>
        <v xml:space="preserve"> </v>
      </c>
      <c r="BQ67" s="175" t="str">
        <f>IF(AND(AO67&gt;0,$BS$35&gt;0,$AN$16&gt;0),ROUND(AO67,2)+$BT$35," ")</f>
        <v xml:space="preserve"> </v>
      </c>
    </row>
    <row r="68" spans="2:69" ht="11.25" customHeight="1">
      <c r="B68" s="252"/>
      <c r="C68" s="253"/>
      <c r="D68" s="254"/>
      <c r="E68" s="190"/>
      <c r="F68" s="224"/>
      <c r="G68" s="224"/>
      <c r="H68" s="224"/>
      <c r="I68" s="224"/>
      <c r="J68" s="224"/>
      <c r="K68" s="191"/>
      <c r="L68" s="192"/>
      <c r="M68" s="266" t="str">
        <f t="shared" si="0"/>
        <v xml:space="preserve"> </v>
      </c>
      <c r="N68" s="267"/>
      <c r="O68" s="267"/>
      <c r="P68" s="267"/>
      <c r="Q68" s="267"/>
      <c r="R68" s="193"/>
      <c r="S68" s="192"/>
      <c r="T68" s="270"/>
      <c r="U68" s="270"/>
      <c r="V68" s="270"/>
      <c r="W68" s="270"/>
      <c r="X68" s="270"/>
      <c r="Y68" s="193"/>
      <c r="Z68" s="192"/>
      <c r="AA68" s="266" t="str">
        <f t="shared" si="1"/>
        <v xml:space="preserve"> </v>
      </c>
      <c r="AB68" s="267"/>
      <c r="AC68" s="267"/>
      <c r="AD68" s="267"/>
      <c r="AE68" s="267"/>
      <c r="AF68" s="193"/>
      <c r="AG68" s="192"/>
      <c r="AH68" s="266" t="str">
        <f t="shared" si="2"/>
        <v xml:space="preserve"> </v>
      </c>
      <c r="AI68" s="267"/>
      <c r="AJ68" s="267"/>
      <c r="AK68" s="267"/>
      <c r="AL68" s="267"/>
      <c r="AM68" s="193"/>
      <c r="AN68" s="194"/>
      <c r="AO68" s="224"/>
      <c r="AP68" s="224"/>
      <c r="AQ68" s="224"/>
      <c r="AR68" s="224"/>
      <c r="AS68" s="224"/>
      <c r="AT68" s="191"/>
      <c r="AU68" s="190"/>
      <c r="AV68" s="266" t="str">
        <f t="shared" si="3"/>
        <v xml:space="preserve"> </v>
      </c>
      <c r="AW68" s="267"/>
      <c r="AX68" s="267"/>
      <c r="AY68" s="267"/>
      <c r="AZ68" s="267"/>
      <c r="BA68" s="191"/>
      <c r="BB68" s="194"/>
      <c r="BC68" s="191"/>
      <c r="BD68" s="191" t="str">
        <f>IF(AND(B68&gt;0,$BB$12&gt;0),"1310 nm"," ")</f>
        <v xml:space="preserve"> </v>
      </c>
      <c r="BE68" s="191"/>
      <c r="BF68" s="191"/>
      <c r="BG68" s="191"/>
      <c r="BH68" s="191"/>
      <c r="BI68" s="191"/>
      <c r="BJ68" s="195"/>
      <c r="BM68" s="173" t="s">
        <v>108</v>
      </c>
      <c r="BN68" s="174" t="str">
        <f>IF(AND(F68&gt;0,$BS$32&gt;0,$AN$16&gt;0),ROUND(F68,2)+$BT$32," ")</f>
        <v xml:space="preserve"> </v>
      </c>
      <c r="BO68" s="174" t="str">
        <f>IF(AND(T68&gt;0,$BS$32&gt;0,$AN$16&gt;0),ROUND(T68,2)+$BT$32," ")</f>
        <v xml:space="preserve"> </v>
      </c>
      <c r="BP68" s="174" t="str">
        <f>IF(AND(F68&gt;0,T68&gt;0,$BS$32&gt;0,$AN$16&gt;0),ROUND(((BN68+BO68)/2),2)," ")</f>
        <v xml:space="preserve"> </v>
      </c>
      <c r="BQ68" s="175" t="str">
        <f>IF(AND(AO68&gt;0,$BS$32&gt;0,$AN$16&gt;0),ROUND(AO68,2)+$BT$32," ")</f>
        <v xml:space="preserve"> </v>
      </c>
    </row>
    <row r="69" spans="2:69" ht="11.25" customHeight="1">
      <c r="B69" s="255"/>
      <c r="C69" s="256"/>
      <c r="D69" s="257"/>
      <c r="E69" s="167"/>
      <c r="F69" s="221"/>
      <c r="G69" s="221"/>
      <c r="H69" s="221"/>
      <c r="I69" s="221"/>
      <c r="J69" s="221"/>
      <c r="K69" s="168"/>
      <c r="L69" s="169"/>
      <c r="M69" s="234" t="str">
        <f t="shared" si="0"/>
        <v xml:space="preserve"> </v>
      </c>
      <c r="N69" s="235"/>
      <c r="O69" s="235"/>
      <c r="P69" s="235"/>
      <c r="Q69" s="235"/>
      <c r="R69" s="170"/>
      <c r="S69" s="169"/>
      <c r="T69" s="221"/>
      <c r="U69" s="221"/>
      <c r="V69" s="221"/>
      <c r="W69" s="221"/>
      <c r="X69" s="221"/>
      <c r="Y69" s="170"/>
      <c r="Z69" s="169"/>
      <c r="AA69" s="234" t="str">
        <f t="shared" si="1"/>
        <v xml:space="preserve"> </v>
      </c>
      <c r="AB69" s="235"/>
      <c r="AC69" s="235"/>
      <c r="AD69" s="235"/>
      <c r="AE69" s="235"/>
      <c r="AF69" s="170"/>
      <c r="AG69" s="169"/>
      <c r="AH69" s="234" t="str">
        <f t="shared" si="2"/>
        <v xml:space="preserve"> </v>
      </c>
      <c r="AI69" s="235"/>
      <c r="AJ69" s="235"/>
      <c r="AK69" s="235"/>
      <c r="AL69" s="235"/>
      <c r="AM69" s="170"/>
      <c r="AN69" s="171"/>
      <c r="AO69" s="221"/>
      <c r="AP69" s="221"/>
      <c r="AQ69" s="221"/>
      <c r="AR69" s="221"/>
      <c r="AS69" s="221"/>
      <c r="AT69" s="168"/>
      <c r="AU69" s="167"/>
      <c r="AV69" s="234" t="str">
        <f t="shared" si="3"/>
        <v xml:space="preserve"> </v>
      </c>
      <c r="AW69" s="235"/>
      <c r="AX69" s="235"/>
      <c r="AY69" s="235"/>
      <c r="AZ69" s="235"/>
      <c r="BA69" s="168"/>
      <c r="BB69" s="171"/>
      <c r="BC69" s="168"/>
      <c r="BD69" s="168" t="str">
        <f>IF(AND(B68&gt;0,$BB$13&gt;0),"1383 nm"," ")</f>
        <v xml:space="preserve"> </v>
      </c>
      <c r="BE69" s="168"/>
      <c r="BF69" s="168"/>
      <c r="BG69" s="168"/>
      <c r="BH69" s="168"/>
      <c r="BI69" s="168"/>
      <c r="BJ69" s="172"/>
      <c r="BM69" s="173" t="s">
        <v>109</v>
      </c>
      <c r="BN69" s="174" t="str">
        <f>IF(AND(F69&gt;0,$BS$33&gt;0,$AN$16&gt;0),ROUND(F69,2)+$BT$33," ")</f>
        <v xml:space="preserve"> </v>
      </c>
      <c r="BO69" s="174" t="str">
        <f>IF(AND(T69&gt;0,$BS$33&gt;0,$AN$16&gt;0),ROUND(T69,2)+$BT$33," ")</f>
        <v xml:space="preserve"> </v>
      </c>
      <c r="BP69" s="174" t="str">
        <f>IF(AND(F69&gt;0,T69&gt;0,$BS$33&gt;0,$AN$16&gt;0),ROUND(((BN69+BO69)/2),2)," ")</f>
        <v xml:space="preserve"> </v>
      </c>
      <c r="BQ69" s="175" t="str">
        <f>IF(AND(AO69&gt;0,$BS$33&gt;0,$AN$16&gt;0),ROUND(AO69,2)+$BT$33," ")</f>
        <v xml:space="preserve"> </v>
      </c>
    </row>
    <row r="70" spans="2:69" ht="11.25" customHeight="1">
      <c r="B70" s="255"/>
      <c r="C70" s="256"/>
      <c r="D70" s="257"/>
      <c r="E70" s="167"/>
      <c r="F70" s="221"/>
      <c r="G70" s="221"/>
      <c r="H70" s="221"/>
      <c r="I70" s="221"/>
      <c r="J70" s="221"/>
      <c r="K70" s="168"/>
      <c r="L70" s="169"/>
      <c r="M70" s="234" t="str">
        <f t="shared" si="0"/>
        <v xml:space="preserve"> </v>
      </c>
      <c r="N70" s="235"/>
      <c r="O70" s="235"/>
      <c r="P70" s="235"/>
      <c r="Q70" s="235"/>
      <c r="R70" s="170"/>
      <c r="S70" s="169"/>
      <c r="T70" s="221"/>
      <c r="U70" s="221"/>
      <c r="V70" s="221"/>
      <c r="W70" s="221"/>
      <c r="X70" s="221"/>
      <c r="Y70" s="170"/>
      <c r="Z70" s="169"/>
      <c r="AA70" s="234" t="str">
        <f t="shared" si="1"/>
        <v xml:space="preserve"> </v>
      </c>
      <c r="AB70" s="235"/>
      <c r="AC70" s="235"/>
      <c r="AD70" s="235"/>
      <c r="AE70" s="235"/>
      <c r="AF70" s="170"/>
      <c r="AG70" s="169"/>
      <c r="AH70" s="234" t="str">
        <f t="shared" si="2"/>
        <v xml:space="preserve"> </v>
      </c>
      <c r="AI70" s="235"/>
      <c r="AJ70" s="235"/>
      <c r="AK70" s="235"/>
      <c r="AL70" s="235"/>
      <c r="AM70" s="170"/>
      <c r="AN70" s="171"/>
      <c r="AO70" s="221"/>
      <c r="AP70" s="221"/>
      <c r="AQ70" s="221"/>
      <c r="AR70" s="221"/>
      <c r="AS70" s="221"/>
      <c r="AT70" s="168"/>
      <c r="AU70" s="167"/>
      <c r="AV70" s="234" t="str">
        <f t="shared" si="3"/>
        <v xml:space="preserve"> </v>
      </c>
      <c r="AW70" s="235"/>
      <c r="AX70" s="235"/>
      <c r="AY70" s="235"/>
      <c r="AZ70" s="235"/>
      <c r="BA70" s="168"/>
      <c r="BB70" s="171"/>
      <c r="BC70" s="168"/>
      <c r="BD70" s="168" t="str">
        <f>IF(AND(B68&gt;0,$BB$14&gt;0),"1550 nm"," ")</f>
        <v xml:space="preserve"> </v>
      </c>
      <c r="BE70" s="168"/>
      <c r="BF70" s="168"/>
      <c r="BG70" s="168"/>
      <c r="BH70" s="168"/>
      <c r="BI70" s="168"/>
      <c r="BJ70" s="172"/>
      <c r="BM70" s="173" t="s">
        <v>110</v>
      </c>
      <c r="BN70" s="174" t="str">
        <f>IF(AND(F70&gt;0,$BS$34&gt;0,$AN$16&gt;0),ROUND(F70,2)+$BT$34," ")</f>
        <v xml:space="preserve"> </v>
      </c>
      <c r="BO70" s="174" t="str">
        <f>IF(AND(T70&gt;0,$BS$34&gt;0,$AN$16&gt;0),ROUND(T70,2)+$BT$34," ")</f>
        <v xml:space="preserve"> </v>
      </c>
      <c r="BP70" s="174" t="str">
        <f>IF(AND(F70&gt;0,T70&gt;0,$BS$34&gt;0,$AN$16&gt;0),ROUND(((BN70+BO70)/2),2)," ")</f>
        <v xml:space="preserve"> </v>
      </c>
      <c r="BQ70" s="175" t="str">
        <f>IF(AND(AO70&gt;0,$BS$34&gt;0,$AN$16&gt;0),ROUND(AO70,2)+$BT$34," ")</f>
        <v xml:space="preserve"> </v>
      </c>
    </row>
    <row r="71" spans="2:69" ht="11.25" customHeight="1">
      <c r="B71" s="263"/>
      <c r="C71" s="264"/>
      <c r="D71" s="265"/>
      <c r="E71" s="179"/>
      <c r="F71" s="223"/>
      <c r="G71" s="223"/>
      <c r="H71" s="223"/>
      <c r="I71" s="223"/>
      <c r="J71" s="223"/>
      <c r="K71" s="180"/>
      <c r="L71" s="181"/>
      <c r="M71" s="250" t="str">
        <f t="shared" si="0"/>
        <v xml:space="preserve"> </v>
      </c>
      <c r="N71" s="251"/>
      <c r="O71" s="251"/>
      <c r="P71" s="251"/>
      <c r="Q71" s="251"/>
      <c r="R71" s="182"/>
      <c r="S71" s="181"/>
      <c r="T71" s="223"/>
      <c r="U71" s="223"/>
      <c r="V71" s="223"/>
      <c r="W71" s="223"/>
      <c r="X71" s="223"/>
      <c r="Y71" s="183"/>
      <c r="Z71" s="184"/>
      <c r="AA71" s="250" t="str">
        <f t="shared" si="1"/>
        <v xml:space="preserve"> </v>
      </c>
      <c r="AB71" s="251"/>
      <c r="AC71" s="251"/>
      <c r="AD71" s="251"/>
      <c r="AE71" s="251"/>
      <c r="AF71" s="182"/>
      <c r="AG71" s="181"/>
      <c r="AH71" s="250" t="str">
        <f t="shared" si="2"/>
        <v xml:space="preserve"> </v>
      </c>
      <c r="AI71" s="251"/>
      <c r="AJ71" s="251"/>
      <c r="AK71" s="251"/>
      <c r="AL71" s="251"/>
      <c r="AM71" s="182"/>
      <c r="AN71" s="185"/>
      <c r="AO71" s="223"/>
      <c r="AP71" s="223"/>
      <c r="AQ71" s="223"/>
      <c r="AR71" s="223"/>
      <c r="AS71" s="223"/>
      <c r="AT71" s="180"/>
      <c r="AU71" s="179"/>
      <c r="AV71" s="250" t="str">
        <f t="shared" si="3"/>
        <v xml:space="preserve"> </v>
      </c>
      <c r="AW71" s="251"/>
      <c r="AX71" s="251"/>
      <c r="AY71" s="251"/>
      <c r="AZ71" s="251"/>
      <c r="BA71" s="180"/>
      <c r="BB71" s="185"/>
      <c r="BC71" s="180"/>
      <c r="BD71" s="180" t="str">
        <f>IF(AND(B68&gt;0,$BB$15&gt;0),"1625 nm"," ")</f>
        <v xml:space="preserve"> </v>
      </c>
      <c r="BE71" s="180"/>
      <c r="BF71" s="180"/>
      <c r="BG71" s="180"/>
      <c r="BH71" s="180"/>
      <c r="BI71" s="180"/>
      <c r="BJ71" s="186"/>
      <c r="BM71" s="173" t="s">
        <v>111</v>
      </c>
      <c r="BN71" s="174" t="str">
        <f>IF(AND(F71&gt;0,$BS$35&gt;0,$AN$16&gt;0),ROUND(F71,2)+$BT$35," ")</f>
        <v xml:space="preserve"> </v>
      </c>
      <c r="BO71" s="174" t="str">
        <f>IF(AND(T71&gt;0,$BS$35&gt;0,$AN$16&gt;0),ROUND(T71,2)+$BT$35," ")</f>
        <v xml:space="preserve"> </v>
      </c>
      <c r="BP71" s="174" t="str">
        <f>IF(AND(F71&gt;0,T71&gt;0,$BS$35&gt;0,$AN$16&gt;0),ROUND(((BN71+BO71)/2),2)," ")</f>
        <v xml:space="preserve"> </v>
      </c>
      <c r="BQ71" s="175" t="str">
        <f>IF(AND(AO71&gt;0,$BS$35&gt;0,$AN$16&gt;0),ROUND(AO71,2)+$BT$35," ")</f>
        <v xml:space="preserve"> </v>
      </c>
    </row>
    <row r="72" spans="2:69" ht="11.25" customHeight="1">
      <c r="B72" s="252"/>
      <c r="C72" s="253"/>
      <c r="D72" s="254"/>
      <c r="E72" s="190"/>
      <c r="F72" s="224"/>
      <c r="G72" s="224"/>
      <c r="H72" s="224"/>
      <c r="I72" s="224"/>
      <c r="J72" s="224"/>
      <c r="K72" s="191"/>
      <c r="L72" s="192"/>
      <c r="M72" s="266" t="str">
        <f t="shared" si="0"/>
        <v xml:space="preserve"> </v>
      </c>
      <c r="N72" s="267"/>
      <c r="O72" s="267"/>
      <c r="P72" s="267"/>
      <c r="Q72" s="267"/>
      <c r="R72" s="193"/>
      <c r="S72" s="192"/>
      <c r="T72" s="270"/>
      <c r="U72" s="270"/>
      <c r="V72" s="270"/>
      <c r="W72" s="270"/>
      <c r="X72" s="270"/>
      <c r="Y72" s="193"/>
      <c r="Z72" s="192"/>
      <c r="AA72" s="266" t="str">
        <f t="shared" si="1"/>
        <v xml:space="preserve"> </v>
      </c>
      <c r="AB72" s="267"/>
      <c r="AC72" s="267"/>
      <c r="AD72" s="267"/>
      <c r="AE72" s="267"/>
      <c r="AF72" s="193"/>
      <c r="AG72" s="192"/>
      <c r="AH72" s="266" t="str">
        <f t="shared" si="2"/>
        <v xml:space="preserve"> </v>
      </c>
      <c r="AI72" s="267"/>
      <c r="AJ72" s="267"/>
      <c r="AK72" s="267"/>
      <c r="AL72" s="267"/>
      <c r="AM72" s="193"/>
      <c r="AN72" s="194"/>
      <c r="AO72" s="224"/>
      <c r="AP72" s="224"/>
      <c r="AQ72" s="224"/>
      <c r="AR72" s="224"/>
      <c r="AS72" s="224"/>
      <c r="AT72" s="191"/>
      <c r="AU72" s="190"/>
      <c r="AV72" s="266" t="str">
        <f t="shared" si="3"/>
        <v xml:space="preserve"> </v>
      </c>
      <c r="AW72" s="267"/>
      <c r="AX72" s="267"/>
      <c r="AY72" s="267"/>
      <c r="AZ72" s="267"/>
      <c r="BA72" s="191"/>
      <c r="BB72" s="194"/>
      <c r="BC72" s="191"/>
      <c r="BD72" s="191" t="str">
        <f>IF(AND(B72&gt;0,$BB$12&gt;0),"1310 nm"," ")</f>
        <v xml:space="preserve"> </v>
      </c>
      <c r="BE72" s="191"/>
      <c r="BF72" s="191"/>
      <c r="BG72" s="191"/>
      <c r="BH72" s="191"/>
      <c r="BI72" s="191"/>
      <c r="BJ72" s="195"/>
      <c r="BM72" s="173" t="s">
        <v>108</v>
      </c>
      <c r="BN72" s="174" t="str">
        <f>IF(AND(F72&gt;0,$BS$32&gt;0,$AN$16&gt;0),ROUND(F72,2)+$BT$32," ")</f>
        <v xml:space="preserve"> </v>
      </c>
      <c r="BO72" s="174" t="str">
        <f>IF(AND(T72&gt;0,$BS$32&gt;0,$AN$16&gt;0),ROUND(T72,2)+$BT$32," ")</f>
        <v xml:space="preserve"> </v>
      </c>
      <c r="BP72" s="174" t="str">
        <f>IF(AND(F72&gt;0,T72&gt;0,$BS$32&gt;0,$AN$16&gt;0),ROUND(((BN72+BO72)/2),2)," ")</f>
        <v xml:space="preserve"> </v>
      </c>
      <c r="BQ72" s="175" t="str">
        <f>IF(AND(AO72&gt;0,$BS$32&gt;0,$AN$16&gt;0),ROUND(AO72,2)+$BT$32," ")</f>
        <v xml:space="preserve"> </v>
      </c>
    </row>
    <row r="73" spans="2:69" ht="11.25" customHeight="1">
      <c r="B73" s="255"/>
      <c r="C73" s="256"/>
      <c r="D73" s="257"/>
      <c r="E73" s="167"/>
      <c r="F73" s="221"/>
      <c r="G73" s="221"/>
      <c r="H73" s="221"/>
      <c r="I73" s="221"/>
      <c r="J73" s="221"/>
      <c r="K73" s="168"/>
      <c r="L73" s="169"/>
      <c r="M73" s="234" t="str">
        <f t="shared" si="0"/>
        <v xml:space="preserve"> </v>
      </c>
      <c r="N73" s="235"/>
      <c r="O73" s="235"/>
      <c r="P73" s="235"/>
      <c r="Q73" s="235"/>
      <c r="R73" s="170"/>
      <c r="S73" s="169"/>
      <c r="T73" s="221"/>
      <c r="U73" s="221"/>
      <c r="V73" s="221"/>
      <c r="W73" s="221"/>
      <c r="X73" s="221"/>
      <c r="Y73" s="170"/>
      <c r="Z73" s="169"/>
      <c r="AA73" s="234" t="str">
        <f t="shared" si="1"/>
        <v xml:space="preserve"> </v>
      </c>
      <c r="AB73" s="235"/>
      <c r="AC73" s="235"/>
      <c r="AD73" s="235"/>
      <c r="AE73" s="235"/>
      <c r="AF73" s="170"/>
      <c r="AG73" s="169"/>
      <c r="AH73" s="234" t="str">
        <f t="shared" si="2"/>
        <v xml:space="preserve"> </v>
      </c>
      <c r="AI73" s="235"/>
      <c r="AJ73" s="235"/>
      <c r="AK73" s="235"/>
      <c r="AL73" s="235"/>
      <c r="AM73" s="170"/>
      <c r="AN73" s="171"/>
      <c r="AO73" s="221"/>
      <c r="AP73" s="221"/>
      <c r="AQ73" s="221"/>
      <c r="AR73" s="221"/>
      <c r="AS73" s="221"/>
      <c r="AT73" s="168"/>
      <c r="AU73" s="167"/>
      <c r="AV73" s="234" t="str">
        <f t="shared" si="3"/>
        <v xml:space="preserve"> </v>
      </c>
      <c r="AW73" s="235"/>
      <c r="AX73" s="235"/>
      <c r="AY73" s="235"/>
      <c r="AZ73" s="235"/>
      <c r="BA73" s="168"/>
      <c r="BB73" s="171"/>
      <c r="BC73" s="168"/>
      <c r="BD73" s="168" t="str">
        <f>IF(AND(B72&gt;0,$BB$13&gt;0),"1383 nm"," ")</f>
        <v xml:space="preserve"> </v>
      </c>
      <c r="BE73" s="168"/>
      <c r="BF73" s="168"/>
      <c r="BG73" s="168"/>
      <c r="BH73" s="168"/>
      <c r="BI73" s="168"/>
      <c r="BJ73" s="172"/>
      <c r="BM73" s="173" t="s">
        <v>109</v>
      </c>
      <c r="BN73" s="174" t="str">
        <f>IF(AND(F73&gt;0,$BS$33&gt;0,$AN$16&gt;0),ROUND(F73,2)+$BT$33," ")</f>
        <v xml:space="preserve"> </v>
      </c>
      <c r="BO73" s="174" t="str">
        <f>IF(AND(T73&gt;0,$BS$33&gt;0,$AN$16&gt;0),ROUND(T73,2)+$BT$33," ")</f>
        <v xml:space="preserve"> </v>
      </c>
      <c r="BP73" s="174" t="str">
        <f>IF(AND(F73&gt;0,T73&gt;0,$BS$33&gt;0,$AN$16&gt;0),ROUND(((BN73+BO73)/2),2)," ")</f>
        <v xml:space="preserve"> </v>
      </c>
      <c r="BQ73" s="175" t="str">
        <f>IF(AND(AO73&gt;0,$BS$33&gt;0,$AN$16&gt;0),ROUND(AO73,2)+$BT$33," ")</f>
        <v xml:space="preserve"> </v>
      </c>
    </row>
    <row r="74" spans="2:69" ht="11.25" customHeight="1">
      <c r="B74" s="255"/>
      <c r="C74" s="256"/>
      <c r="D74" s="257"/>
      <c r="E74" s="167"/>
      <c r="F74" s="221"/>
      <c r="G74" s="221"/>
      <c r="H74" s="221"/>
      <c r="I74" s="221"/>
      <c r="J74" s="221"/>
      <c r="K74" s="168"/>
      <c r="L74" s="169"/>
      <c r="M74" s="234" t="str">
        <f t="shared" si="0"/>
        <v xml:space="preserve"> </v>
      </c>
      <c r="N74" s="235"/>
      <c r="O74" s="235"/>
      <c r="P74" s="235"/>
      <c r="Q74" s="235"/>
      <c r="R74" s="170"/>
      <c r="S74" s="169"/>
      <c r="T74" s="221"/>
      <c r="U74" s="221"/>
      <c r="V74" s="221"/>
      <c r="W74" s="221"/>
      <c r="X74" s="221"/>
      <c r="Y74" s="170"/>
      <c r="Z74" s="169"/>
      <c r="AA74" s="234" t="str">
        <f t="shared" si="1"/>
        <v xml:space="preserve"> </v>
      </c>
      <c r="AB74" s="235"/>
      <c r="AC74" s="235"/>
      <c r="AD74" s="235"/>
      <c r="AE74" s="235"/>
      <c r="AF74" s="170"/>
      <c r="AG74" s="169"/>
      <c r="AH74" s="234" t="str">
        <f t="shared" si="2"/>
        <v xml:space="preserve"> </v>
      </c>
      <c r="AI74" s="235"/>
      <c r="AJ74" s="235"/>
      <c r="AK74" s="235"/>
      <c r="AL74" s="235"/>
      <c r="AM74" s="170"/>
      <c r="AN74" s="171"/>
      <c r="AO74" s="221"/>
      <c r="AP74" s="221"/>
      <c r="AQ74" s="221"/>
      <c r="AR74" s="221"/>
      <c r="AS74" s="221"/>
      <c r="AT74" s="168"/>
      <c r="AU74" s="167"/>
      <c r="AV74" s="234" t="str">
        <f t="shared" si="3"/>
        <v xml:space="preserve"> </v>
      </c>
      <c r="AW74" s="235"/>
      <c r="AX74" s="235"/>
      <c r="AY74" s="235"/>
      <c r="AZ74" s="235"/>
      <c r="BA74" s="168"/>
      <c r="BB74" s="171"/>
      <c r="BC74" s="168"/>
      <c r="BD74" s="168" t="str">
        <f>IF(AND(B72&gt;0,$BB$14&gt;0),"1550 nm"," ")</f>
        <v xml:space="preserve"> </v>
      </c>
      <c r="BE74" s="168"/>
      <c r="BF74" s="168"/>
      <c r="BG74" s="168"/>
      <c r="BH74" s="168"/>
      <c r="BI74" s="168"/>
      <c r="BJ74" s="172"/>
      <c r="BM74" s="173" t="s">
        <v>110</v>
      </c>
      <c r="BN74" s="174" t="str">
        <f>IF(AND(F74&gt;0,$BS$34&gt;0,$AN$16&gt;0),ROUND(F74,2)+$BT$34," ")</f>
        <v xml:space="preserve"> </v>
      </c>
      <c r="BO74" s="174" t="str">
        <f>IF(AND(T74&gt;0,$BS$34&gt;0,$AN$16&gt;0),ROUND(T74,2)+$BT$34," ")</f>
        <v xml:space="preserve"> </v>
      </c>
      <c r="BP74" s="174" t="str">
        <f>IF(AND(F74&gt;0,T74&gt;0,$BS$34&gt;0,$AN$16&gt;0),ROUND(((BN74+BO74)/2),2)," ")</f>
        <v xml:space="preserve"> </v>
      </c>
      <c r="BQ74" s="175" t="str">
        <f>IF(AND(AO74&gt;0,$BS$34&gt;0,$AN$16&gt;0),ROUND(AO74,2)+$BT$34," ")</f>
        <v xml:space="preserve"> </v>
      </c>
    </row>
    <row r="75" spans="2:69" ht="11.25" customHeight="1">
      <c r="B75" s="263"/>
      <c r="C75" s="264"/>
      <c r="D75" s="265"/>
      <c r="E75" s="179"/>
      <c r="F75" s="223"/>
      <c r="G75" s="223"/>
      <c r="H75" s="223"/>
      <c r="I75" s="223"/>
      <c r="J75" s="223"/>
      <c r="K75" s="180"/>
      <c r="L75" s="181"/>
      <c r="M75" s="250" t="str">
        <f t="shared" si="0"/>
        <v xml:space="preserve"> </v>
      </c>
      <c r="N75" s="251"/>
      <c r="O75" s="251"/>
      <c r="P75" s="251"/>
      <c r="Q75" s="251"/>
      <c r="R75" s="182"/>
      <c r="S75" s="181"/>
      <c r="T75" s="223"/>
      <c r="U75" s="223"/>
      <c r="V75" s="223"/>
      <c r="W75" s="223"/>
      <c r="X75" s="223"/>
      <c r="Y75" s="183"/>
      <c r="Z75" s="184"/>
      <c r="AA75" s="250" t="str">
        <f t="shared" si="1"/>
        <v xml:space="preserve"> </v>
      </c>
      <c r="AB75" s="251"/>
      <c r="AC75" s="251"/>
      <c r="AD75" s="251"/>
      <c r="AE75" s="251"/>
      <c r="AF75" s="182"/>
      <c r="AG75" s="181"/>
      <c r="AH75" s="250" t="str">
        <f t="shared" si="2"/>
        <v xml:space="preserve"> </v>
      </c>
      <c r="AI75" s="251"/>
      <c r="AJ75" s="251"/>
      <c r="AK75" s="251"/>
      <c r="AL75" s="251"/>
      <c r="AM75" s="182"/>
      <c r="AN75" s="185"/>
      <c r="AO75" s="223"/>
      <c r="AP75" s="223"/>
      <c r="AQ75" s="223"/>
      <c r="AR75" s="223"/>
      <c r="AS75" s="223"/>
      <c r="AT75" s="180"/>
      <c r="AU75" s="179"/>
      <c r="AV75" s="250" t="str">
        <f t="shared" si="3"/>
        <v xml:space="preserve"> </v>
      </c>
      <c r="AW75" s="251"/>
      <c r="AX75" s="251"/>
      <c r="AY75" s="251"/>
      <c r="AZ75" s="251"/>
      <c r="BA75" s="180"/>
      <c r="BB75" s="185"/>
      <c r="BC75" s="180"/>
      <c r="BD75" s="180" t="str">
        <f>IF(AND(B72&gt;0,$BB$15&gt;0),"1625 nm"," ")</f>
        <v xml:space="preserve"> </v>
      </c>
      <c r="BE75" s="180"/>
      <c r="BF75" s="180"/>
      <c r="BG75" s="180"/>
      <c r="BH75" s="180"/>
      <c r="BI75" s="180"/>
      <c r="BJ75" s="186"/>
      <c r="BM75" s="173" t="s">
        <v>111</v>
      </c>
      <c r="BN75" s="174" t="str">
        <f>IF(AND(F75&gt;0,$BS$35&gt;0,$AN$16&gt;0),ROUND(F75,2)+$BT$35," ")</f>
        <v xml:space="preserve"> </v>
      </c>
      <c r="BO75" s="174" t="str">
        <f>IF(AND(T75&gt;0,$BS$35&gt;0,$AN$16&gt;0),ROUND(T75,2)+$BT$35," ")</f>
        <v xml:space="preserve"> </v>
      </c>
      <c r="BP75" s="174" t="str">
        <f>IF(AND(F75&gt;0,T75&gt;0,$BS$35&gt;0,$AN$16&gt;0),ROUND(((BN75+BO75)/2),2)," ")</f>
        <v xml:space="preserve"> </v>
      </c>
      <c r="BQ75" s="175" t="str">
        <f>IF(AND(AO75&gt;0,$BS$35&gt;0,$AN$16&gt;0),ROUND(AO75,2)+$BT$35," ")</f>
        <v xml:space="preserve"> </v>
      </c>
    </row>
    <row r="76" spans="2:69" ht="11.25" customHeight="1">
      <c r="B76" s="252"/>
      <c r="C76" s="253"/>
      <c r="D76" s="254"/>
      <c r="E76" s="190"/>
      <c r="F76" s="224"/>
      <c r="G76" s="224"/>
      <c r="H76" s="224"/>
      <c r="I76" s="224"/>
      <c r="J76" s="224"/>
      <c r="K76" s="191"/>
      <c r="L76" s="192"/>
      <c r="M76" s="266" t="str">
        <f t="shared" si="0"/>
        <v xml:space="preserve"> </v>
      </c>
      <c r="N76" s="267"/>
      <c r="O76" s="267"/>
      <c r="P76" s="267"/>
      <c r="Q76" s="267"/>
      <c r="R76" s="193"/>
      <c r="S76" s="192"/>
      <c r="T76" s="270"/>
      <c r="U76" s="270"/>
      <c r="V76" s="270"/>
      <c r="W76" s="270"/>
      <c r="X76" s="270"/>
      <c r="Y76" s="193"/>
      <c r="Z76" s="192"/>
      <c r="AA76" s="266" t="str">
        <f t="shared" si="1"/>
        <v xml:space="preserve"> </v>
      </c>
      <c r="AB76" s="267"/>
      <c r="AC76" s="267"/>
      <c r="AD76" s="267"/>
      <c r="AE76" s="267"/>
      <c r="AF76" s="193"/>
      <c r="AG76" s="192"/>
      <c r="AH76" s="266" t="str">
        <f t="shared" si="2"/>
        <v xml:space="preserve"> </v>
      </c>
      <c r="AI76" s="267"/>
      <c r="AJ76" s="267"/>
      <c r="AK76" s="267"/>
      <c r="AL76" s="267"/>
      <c r="AM76" s="193"/>
      <c r="AN76" s="194"/>
      <c r="AO76" s="270"/>
      <c r="AP76" s="270"/>
      <c r="AQ76" s="270"/>
      <c r="AR76" s="270"/>
      <c r="AS76" s="270"/>
      <c r="AT76" s="191"/>
      <c r="AU76" s="190"/>
      <c r="AV76" s="266" t="str">
        <f t="shared" si="3"/>
        <v xml:space="preserve"> </v>
      </c>
      <c r="AW76" s="267"/>
      <c r="AX76" s="267"/>
      <c r="AY76" s="267"/>
      <c r="AZ76" s="267"/>
      <c r="BA76" s="191"/>
      <c r="BB76" s="194"/>
      <c r="BC76" s="191"/>
      <c r="BD76" s="191" t="str">
        <f>IF(AND(B76&gt;0,$BB$12&gt;0),"1310 nm"," ")</f>
        <v xml:space="preserve"> </v>
      </c>
      <c r="BE76" s="191"/>
      <c r="BF76" s="191"/>
      <c r="BG76" s="191"/>
      <c r="BH76" s="191"/>
      <c r="BI76" s="191"/>
      <c r="BJ76" s="195"/>
      <c r="BM76" s="173" t="s">
        <v>108</v>
      </c>
      <c r="BN76" s="174" t="str">
        <f>IF(AND(F76&gt;0,$BS$32&gt;0,$AN$16&gt;0),ROUND(F76,2)+$BT$32," ")</f>
        <v xml:space="preserve"> </v>
      </c>
      <c r="BO76" s="174" t="str">
        <f>IF(AND(T76&gt;0,$BS$32&gt;0,$AN$16&gt;0),ROUND(T76,2)+$BT$32," ")</f>
        <v xml:space="preserve"> </v>
      </c>
      <c r="BP76" s="174" t="str">
        <f>IF(AND(F76&gt;0,T76&gt;0,$BS$32&gt;0,$AN$16&gt;0),ROUND(((BN76+BO76)/2),2)," ")</f>
        <v xml:space="preserve"> </v>
      </c>
      <c r="BQ76" s="175" t="str">
        <f>IF(AND(AO76&gt;0,$BS$32&gt;0,$AN$16&gt;0),ROUND(AO76,2)+$BT$32," ")</f>
        <v xml:space="preserve"> </v>
      </c>
    </row>
    <row r="77" spans="2:69" ht="11.25" customHeight="1">
      <c r="B77" s="255"/>
      <c r="C77" s="256"/>
      <c r="D77" s="257"/>
      <c r="E77" s="167"/>
      <c r="F77" s="221"/>
      <c r="G77" s="221"/>
      <c r="H77" s="221"/>
      <c r="I77" s="221"/>
      <c r="J77" s="221"/>
      <c r="K77" s="168"/>
      <c r="L77" s="169"/>
      <c r="M77" s="234" t="str">
        <f t="shared" si="0"/>
        <v xml:space="preserve"> </v>
      </c>
      <c r="N77" s="235"/>
      <c r="O77" s="235"/>
      <c r="P77" s="235"/>
      <c r="Q77" s="235"/>
      <c r="R77" s="170"/>
      <c r="S77" s="169"/>
      <c r="T77" s="221"/>
      <c r="U77" s="221"/>
      <c r="V77" s="221"/>
      <c r="W77" s="221"/>
      <c r="X77" s="221"/>
      <c r="Y77" s="170"/>
      <c r="Z77" s="169"/>
      <c r="AA77" s="234" t="str">
        <f t="shared" si="1"/>
        <v xml:space="preserve"> </v>
      </c>
      <c r="AB77" s="235"/>
      <c r="AC77" s="235"/>
      <c r="AD77" s="235"/>
      <c r="AE77" s="235"/>
      <c r="AF77" s="170"/>
      <c r="AG77" s="169"/>
      <c r="AH77" s="234" t="str">
        <f t="shared" si="2"/>
        <v xml:space="preserve"> </v>
      </c>
      <c r="AI77" s="235"/>
      <c r="AJ77" s="235"/>
      <c r="AK77" s="235"/>
      <c r="AL77" s="235"/>
      <c r="AM77" s="170"/>
      <c r="AN77" s="171"/>
      <c r="AO77" s="221"/>
      <c r="AP77" s="221"/>
      <c r="AQ77" s="221"/>
      <c r="AR77" s="221"/>
      <c r="AS77" s="221"/>
      <c r="AT77" s="168"/>
      <c r="AU77" s="167"/>
      <c r="AV77" s="234" t="str">
        <f t="shared" si="3"/>
        <v xml:space="preserve"> </v>
      </c>
      <c r="AW77" s="235"/>
      <c r="AX77" s="235"/>
      <c r="AY77" s="235"/>
      <c r="AZ77" s="235"/>
      <c r="BA77" s="168"/>
      <c r="BB77" s="171"/>
      <c r="BC77" s="168"/>
      <c r="BD77" s="168" t="str">
        <f>IF(AND(B76&gt;0,$BB$13&gt;0),"1383 nm"," ")</f>
        <v xml:space="preserve"> </v>
      </c>
      <c r="BE77" s="168"/>
      <c r="BF77" s="168"/>
      <c r="BG77" s="168"/>
      <c r="BH77" s="168"/>
      <c r="BI77" s="168"/>
      <c r="BJ77" s="172"/>
      <c r="BM77" s="173" t="s">
        <v>109</v>
      </c>
      <c r="BN77" s="174" t="str">
        <f>IF(AND(F77&gt;0,$BS$33&gt;0,$AN$16&gt;0),ROUND(F77,2)+$BT$33," ")</f>
        <v xml:space="preserve"> </v>
      </c>
      <c r="BO77" s="174" t="str">
        <f>IF(AND(T77&gt;0,$BS$33&gt;0,$AN$16&gt;0),ROUND(T77,2)+$BT$33," ")</f>
        <v xml:space="preserve"> </v>
      </c>
      <c r="BP77" s="174" t="str">
        <f>IF(AND(F77&gt;0,T77&gt;0,$BS$33&gt;0,$AN$16&gt;0),ROUND(((BN77+BO77)/2),2)," ")</f>
        <v xml:space="preserve"> </v>
      </c>
      <c r="BQ77" s="175" t="str">
        <f>IF(AND(AO77&gt;0,$BS$33&gt;0,$AN$16&gt;0),ROUND(AO77,2)+$BT$33," ")</f>
        <v xml:space="preserve"> </v>
      </c>
    </row>
    <row r="78" spans="2:69" ht="11.25" customHeight="1">
      <c r="B78" s="255"/>
      <c r="C78" s="256"/>
      <c r="D78" s="257"/>
      <c r="E78" s="167"/>
      <c r="F78" s="221"/>
      <c r="G78" s="221"/>
      <c r="H78" s="221"/>
      <c r="I78" s="221"/>
      <c r="J78" s="221"/>
      <c r="K78" s="168"/>
      <c r="L78" s="169"/>
      <c r="M78" s="234" t="str">
        <f t="shared" si="0"/>
        <v xml:space="preserve"> </v>
      </c>
      <c r="N78" s="235"/>
      <c r="O78" s="235"/>
      <c r="P78" s="235"/>
      <c r="Q78" s="235"/>
      <c r="R78" s="170"/>
      <c r="S78" s="169"/>
      <c r="T78" s="221"/>
      <c r="U78" s="221"/>
      <c r="V78" s="221"/>
      <c r="W78" s="221"/>
      <c r="X78" s="221"/>
      <c r="Y78" s="170"/>
      <c r="Z78" s="169"/>
      <c r="AA78" s="234" t="str">
        <f t="shared" si="1"/>
        <v xml:space="preserve"> </v>
      </c>
      <c r="AB78" s="235"/>
      <c r="AC78" s="235"/>
      <c r="AD78" s="235"/>
      <c r="AE78" s="235"/>
      <c r="AF78" s="170"/>
      <c r="AG78" s="169"/>
      <c r="AH78" s="234" t="str">
        <f t="shared" si="2"/>
        <v xml:space="preserve"> </v>
      </c>
      <c r="AI78" s="235"/>
      <c r="AJ78" s="235"/>
      <c r="AK78" s="235"/>
      <c r="AL78" s="235"/>
      <c r="AM78" s="170"/>
      <c r="AN78" s="171"/>
      <c r="AO78" s="221"/>
      <c r="AP78" s="221"/>
      <c r="AQ78" s="221"/>
      <c r="AR78" s="221"/>
      <c r="AS78" s="221"/>
      <c r="AT78" s="168"/>
      <c r="AU78" s="167"/>
      <c r="AV78" s="234" t="str">
        <f t="shared" si="3"/>
        <v xml:space="preserve"> </v>
      </c>
      <c r="AW78" s="235"/>
      <c r="AX78" s="235"/>
      <c r="AY78" s="235"/>
      <c r="AZ78" s="235"/>
      <c r="BA78" s="168"/>
      <c r="BB78" s="171"/>
      <c r="BC78" s="168"/>
      <c r="BD78" s="168" t="str">
        <f>IF(AND(B76&gt;0,$BB$14&gt;0),"1550 nm"," ")</f>
        <v xml:space="preserve"> </v>
      </c>
      <c r="BE78" s="168"/>
      <c r="BF78" s="168"/>
      <c r="BG78" s="168"/>
      <c r="BH78" s="168"/>
      <c r="BI78" s="168"/>
      <c r="BJ78" s="172"/>
      <c r="BM78" s="173" t="s">
        <v>110</v>
      </c>
      <c r="BN78" s="174" t="str">
        <f>IF(AND(F78&gt;0,$BS$34&gt;0,$AN$16&gt;0),ROUND(F78,2)+$BT$34," ")</f>
        <v xml:space="preserve"> </v>
      </c>
      <c r="BO78" s="174" t="str">
        <f>IF(AND(T78&gt;0,$BS$34&gt;0,$AN$16&gt;0),ROUND(T78,2)+$BT$34," ")</f>
        <v xml:space="preserve"> </v>
      </c>
      <c r="BP78" s="174" t="str">
        <f>IF(AND(F78&gt;0,T78&gt;0,$BS$34&gt;0,$AN$16&gt;0),ROUND(((BN78+BO78)/2),2)," ")</f>
        <v xml:space="preserve"> </v>
      </c>
      <c r="BQ78" s="175" t="str">
        <f>IF(AND(AO78&gt;0,$BS$34&gt;0,$AN$16&gt;0),ROUND(AO78,2)+$BT$34," ")</f>
        <v xml:space="preserve"> </v>
      </c>
    </row>
    <row r="79" spans="2:69" ht="11.25" customHeight="1" thickBot="1">
      <c r="B79" s="258"/>
      <c r="C79" s="259"/>
      <c r="D79" s="260"/>
      <c r="E79" s="196"/>
      <c r="F79" s="222"/>
      <c r="G79" s="222"/>
      <c r="H79" s="222"/>
      <c r="I79" s="222"/>
      <c r="J79" s="222"/>
      <c r="K79" s="197"/>
      <c r="L79" s="198"/>
      <c r="M79" s="268" t="str">
        <f t="shared" si="0"/>
        <v xml:space="preserve"> </v>
      </c>
      <c r="N79" s="269"/>
      <c r="O79" s="269"/>
      <c r="P79" s="269"/>
      <c r="Q79" s="269"/>
      <c r="R79" s="199"/>
      <c r="S79" s="198"/>
      <c r="T79" s="222"/>
      <c r="U79" s="222"/>
      <c r="V79" s="222"/>
      <c r="W79" s="222"/>
      <c r="X79" s="222"/>
      <c r="Y79" s="200"/>
      <c r="Z79" s="201"/>
      <c r="AA79" s="268" t="str">
        <f t="shared" si="1"/>
        <v xml:space="preserve"> </v>
      </c>
      <c r="AB79" s="269"/>
      <c r="AC79" s="269"/>
      <c r="AD79" s="269"/>
      <c r="AE79" s="269"/>
      <c r="AF79" s="199"/>
      <c r="AG79" s="198"/>
      <c r="AH79" s="268" t="str">
        <f t="shared" si="2"/>
        <v xml:space="preserve"> </v>
      </c>
      <c r="AI79" s="269"/>
      <c r="AJ79" s="269"/>
      <c r="AK79" s="269"/>
      <c r="AL79" s="269"/>
      <c r="AM79" s="199"/>
      <c r="AN79" s="202"/>
      <c r="AO79" s="222"/>
      <c r="AP79" s="222"/>
      <c r="AQ79" s="222"/>
      <c r="AR79" s="222"/>
      <c r="AS79" s="222"/>
      <c r="AT79" s="197"/>
      <c r="AU79" s="196"/>
      <c r="AV79" s="268" t="str">
        <f t="shared" si="3"/>
        <v xml:space="preserve"> </v>
      </c>
      <c r="AW79" s="269"/>
      <c r="AX79" s="269"/>
      <c r="AY79" s="269"/>
      <c r="AZ79" s="269"/>
      <c r="BA79" s="197"/>
      <c r="BB79" s="202"/>
      <c r="BC79" s="197"/>
      <c r="BD79" s="197" t="str">
        <f>IF(AND(B76&gt;0,$BB$15&gt;0),"1625 nm"," ")</f>
        <v xml:space="preserve"> </v>
      </c>
      <c r="BE79" s="197"/>
      <c r="BF79" s="197"/>
      <c r="BG79" s="197"/>
      <c r="BH79" s="197"/>
      <c r="BI79" s="197"/>
      <c r="BJ79" s="203"/>
      <c r="BM79" s="204" t="s">
        <v>111</v>
      </c>
      <c r="BN79" s="205" t="str">
        <f>IF(AND(F79&gt;0,$BS$35&gt;0,$AN$16&gt;0),ROUND(F79,2)+$BT$35," ")</f>
        <v xml:space="preserve"> </v>
      </c>
      <c r="BO79" s="205" t="str">
        <f>IF(AND(T79&gt;0,$BS$35&gt;0,$AN$16&gt;0),ROUND(T79,2)+$BT$35," ")</f>
        <v xml:space="preserve"> </v>
      </c>
      <c r="BP79" s="205" t="str">
        <f>IF(AND(F79&gt;0,T79&gt;0,$BS$35&gt;0,$AN$16&gt;0),ROUND(((BN79+BO79)/2),2)," ")</f>
        <v xml:space="preserve"> </v>
      </c>
      <c r="BQ79" s="206" t="str">
        <f>IF(AND(AO79&gt;0,$BS$35&gt;0,$AN$16&gt;0),ROUND(AO79,2)+$BT$35," ")</f>
        <v xml:space="preserve"> </v>
      </c>
    </row>
    <row r="80" spans="2:69" ht="4.5" customHeight="1" thickBot="1"/>
    <row r="81" spans="2:62" s="36" customFormat="1" ht="12.75">
      <c r="B81" s="207" t="s">
        <v>59</v>
      </c>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c r="BI81" s="208"/>
      <c r="BJ81" s="209"/>
    </row>
    <row r="82" spans="2:62" s="36" customFormat="1" ht="12.75">
      <c r="B82" s="106" t="s">
        <v>60</v>
      </c>
      <c r="C82" s="40"/>
      <c r="D82" s="40"/>
      <c r="E82" s="40"/>
      <c r="F82" s="40"/>
      <c r="G82" s="40"/>
      <c r="H82" s="40"/>
      <c r="I82" s="40"/>
      <c r="J82" s="40"/>
      <c r="K82" s="40"/>
      <c r="L82" s="40"/>
      <c r="M82" s="40"/>
      <c r="N82" s="40"/>
      <c r="O82" s="40"/>
      <c r="P82" s="40"/>
      <c r="Q82" s="40"/>
      <c r="R82" s="40"/>
      <c r="S82" s="40"/>
      <c r="T82" s="40"/>
      <c r="U82" s="40"/>
      <c r="V82" s="42"/>
      <c r="W82" s="40"/>
      <c r="X82" s="40"/>
      <c r="Y82" s="40"/>
      <c r="Z82" s="40"/>
      <c r="AA82" s="40"/>
      <c r="AB82" s="40"/>
      <c r="AC82" s="40"/>
      <c r="AD82" s="40"/>
      <c r="AE82" s="40"/>
      <c r="AF82" s="40"/>
      <c r="AG82" s="40"/>
      <c r="AH82" s="40"/>
      <c r="AI82" s="40"/>
      <c r="AJ82" s="40"/>
      <c r="AK82" s="40"/>
      <c r="AL82" s="40"/>
      <c r="AM82" s="40"/>
      <c r="AN82" s="40"/>
      <c r="AO82" s="40"/>
      <c r="AP82" s="42"/>
      <c r="AQ82" s="40"/>
      <c r="AR82" s="40"/>
      <c r="AS82" s="40"/>
      <c r="AT82" s="40"/>
      <c r="AU82" s="40"/>
      <c r="AV82" s="40"/>
      <c r="AW82" s="40"/>
      <c r="AX82" s="40"/>
      <c r="AY82" s="40"/>
      <c r="AZ82" s="40"/>
      <c r="BA82" s="40"/>
      <c r="BB82" s="40"/>
      <c r="BC82" s="40"/>
      <c r="BD82" s="40"/>
      <c r="BE82" s="40"/>
      <c r="BF82" s="40"/>
      <c r="BG82" s="40"/>
      <c r="BH82" s="40"/>
      <c r="BI82" s="40"/>
      <c r="BJ82" s="210"/>
    </row>
    <row r="83" spans="2:62" s="36" customFormat="1" ht="21" customHeight="1" thickBot="1">
      <c r="B83" s="211" t="s">
        <v>61</v>
      </c>
      <c r="C83" s="66"/>
      <c r="D83" s="66"/>
      <c r="E83" s="66"/>
      <c r="F83" s="66"/>
      <c r="G83" s="261"/>
      <c r="H83" s="261"/>
      <c r="I83" s="261"/>
      <c r="J83" s="261"/>
      <c r="K83" s="261"/>
      <c r="L83" s="261"/>
      <c r="M83" s="261"/>
      <c r="N83" s="261"/>
      <c r="O83" s="261"/>
      <c r="P83" s="261"/>
      <c r="Q83" s="261"/>
      <c r="R83" s="261"/>
      <c r="S83" s="261"/>
      <c r="T83" s="261"/>
      <c r="U83" s="66"/>
      <c r="V83" s="212" t="s">
        <v>62</v>
      </c>
      <c r="W83" s="66"/>
      <c r="X83" s="66"/>
      <c r="Y83" s="66"/>
      <c r="Z83" s="66"/>
      <c r="AA83" s="262"/>
      <c r="AB83" s="262"/>
      <c r="AC83" s="262"/>
      <c r="AD83" s="262"/>
      <c r="AE83" s="262"/>
      <c r="AF83" s="262"/>
      <c r="AG83" s="262"/>
      <c r="AH83" s="262"/>
      <c r="AI83" s="262"/>
      <c r="AJ83" s="262"/>
      <c r="AK83" s="262"/>
      <c r="AL83" s="262"/>
      <c r="AM83" s="262"/>
      <c r="AN83" s="262"/>
      <c r="AO83" s="66"/>
      <c r="AP83" s="212" t="s">
        <v>63</v>
      </c>
      <c r="AQ83" s="66"/>
      <c r="AR83" s="66"/>
      <c r="AS83" s="66"/>
      <c r="AT83" s="66"/>
      <c r="AU83" s="66"/>
      <c r="AV83" s="66"/>
      <c r="AW83" s="66"/>
      <c r="AX83" s="66"/>
      <c r="AY83" s="66"/>
      <c r="AZ83" s="66"/>
      <c r="BA83" s="66"/>
      <c r="BB83" s="66"/>
      <c r="BC83" s="66"/>
      <c r="BD83" s="66"/>
      <c r="BE83" s="66"/>
      <c r="BF83" s="66"/>
      <c r="BG83" s="66"/>
      <c r="BH83" s="66"/>
      <c r="BI83" s="66"/>
      <c r="BJ83" s="213"/>
    </row>
    <row r="84" spans="2:62" ht="16.5" thickBot="1">
      <c r="B84" s="271" t="s">
        <v>128</v>
      </c>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3"/>
    </row>
  </sheetData>
  <sheetProtection password="CDBF" sheet="1" objects="1" scenarios="1"/>
  <mergeCells count="386">
    <mergeCell ref="B84:BJ84"/>
    <mergeCell ref="AV74:AZ74"/>
    <mergeCell ref="AV79:AZ79"/>
    <mergeCell ref="AV75:AZ75"/>
    <mergeCell ref="AV76:AZ76"/>
    <mergeCell ref="AV77:AZ77"/>
    <mergeCell ref="AV78:AZ78"/>
    <mergeCell ref="AV68:AZ68"/>
    <mergeCell ref="AV69:AZ69"/>
    <mergeCell ref="AV70:AZ70"/>
    <mergeCell ref="AV71:AZ71"/>
    <mergeCell ref="AV72:AZ72"/>
    <mergeCell ref="AV73:AZ73"/>
    <mergeCell ref="AO74:AS74"/>
    <mergeCell ref="AO75:AS75"/>
    <mergeCell ref="AO76:AS76"/>
    <mergeCell ref="AO77:AS77"/>
    <mergeCell ref="AO78:AS78"/>
    <mergeCell ref="AO79:AS79"/>
    <mergeCell ref="AO68:AS68"/>
    <mergeCell ref="AO69:AS69"/>
    <mergeCell ref="AO70:AS70"/>
    <mergeCell ref="AO71:AS71"/>
    <mergeCell ref="AO72:AS72"/>
    <mergeCell ref="AV62:AZ62"/>
    <mergeCell ref="AV63:AZ63"/>
    <mergeCell ref="AV64:AZ64"/>
    <mergeCell ref="AV65:AZ65"/>
    <mergeCell ref="AV66:AZ66"/>
    <mergeCell ref="AV67:AZ67"/>
    <mergeCell ref="AV56:AZ56"/>
    <mergeCell ref="AV57:AZ57"/>
    <mergeCell ref="AV58:AZ58"/>
    <mergeCell ref="AV59:AZ59"/>
    <mergeCell ref="AV60:AZ60"/>
    <mergeCell ref="AV61:AZ61"/>
    <mergeCell ref="AV50:AZ50"/>
    <mergeCell ref="AV51:AZ51"/>
    <mergeCell ref="AV52:AZ52"/>
    <mergeCell ref="AV53:AZ53"/>
    <mergeCell ref="AV54:AZ54"/>
    <mergeCell ref="AV55:AZ55"/>
    <mergeCell ref="AV44:AZ44"/>
    <mergeCell ref="AV45:AZ45"/>
    <mergeCell ref="AV46:AZ46"/>
    <mergeCell ref="AV47:AZ47"/>
    <mergeCell ref="AV48:AZ48"/>
    <mergeCell ref="AV49:AZ49"/>
    <mergeCell ref="AV38:AZ38"/>
    <mergeCell ref="AV39:AZ39"/>
    <mergeCell ref="AV40:AZ40"/>
    <mergeCell ref="AV41:AZ41"/>
    <mergeCell ref="AV42:AZ42"/>
    <mergeCell ref="AV43:AZ43"/>
    <mergeCell ref="AV32:AZ32"/>
    <mergeCell ref="AV33:AZ33"/>
    <mergeCell ref="AV34:AZ34"/>
    <mergeCell ref="AV35:AZ35"/>
    <mergeCell ref="AV36:AZ36"/>
    <mergeCell ref="AV37:AZ37"/>
    <mergeCell ref="AO73:AS73"/>
    <mergeCell ref="AO62:AS62"/>
    <mergeCell ref="AO63:AS63"/>
    <mergeCell ref="AO64:AS64"/>
    <mergeCell ref="AO65:AS65"/>
    <mergeCell ref="AO66:AS66"/>
    <mergeCell ref="AO67:AS67"/>
    <mergeCell ref="AO56:AS56"/>
    <mergeCell ref="AO57:AS57"/>
    <mergeCell ref="AO58:AS58"/>
    <mergeCell ref="AO59:AS59"/>
    <mergeCell ref="AO60:AS60"/>
    <mergeCell ref="AO61:AS61"/>
    <mergeCell ref="AO50:AS50"/>
    <mergeCell ref="AO51:AS51"/>
    <mergeCell ref="AO52:AS52"/>
    <mergeCell ref="AO53:AS53"/>
    <mergeCell ref="AO54:AS54"/>
    <mergeCell ref="AO55:AS55"/>
    <mergeCell ref="AO44:AS44"/>
    <mergeCell ref="AO45:AS45"/>
    <mergeCell ref="AO46:AS46"/>
    <mergeCell ref="AO47:AS47"/>
    <mergeCell ref="AO48:AS48"/>
    <mergeCell ref="AO49:AS49"/>
    <mergeCell ref="AO38:AS38"/>
    <mergeCell ref="AO39:AS39"/>
    <mergeCell ref="AO40:AS40"/>
    <mergeCell ref="AO41:AS41"/>
    <mergeCell ref="AO42:AS42"/>
    <mergeCell ref="AO43:AS43"/>
    <mergeCell ref="AO32:AS32"/>
    <mergeCell ref="AO33:AS33"/>
    <mergeCell ref="AO34:AS34"/>
    <mergeCell ref="AO35:AS35"/>
    <mergeCell ref="AO36:AS36"/>
    <mergeCell ref="AO37:AS37"/>
    <mergeCell ref="AH74:AL74"/>
    <mergeCell ref="AH75:AL75"/>
    <mergeCell ref="AH76:AL76"/>
    <mergeCell ref="AH77:AL77"/>
    <mergeCell ref="AH78:AL78"/>
    <mergeCell ref="AH79:AL79"/>
    <mergeCell ref="AH68:AL68"/>
    <mergeCell ref="AH69:AL69"/>
    <mergeCell ref="AH70:AL70"/>
    <mergeCell ref="AH71:AL71"/>
    <mergeCell ref="AH72:AL72"/>
    <mergeCell ref="AH73:AL73"/>
    <mergeCell ref="AH62:AL62"/>
    <mergeCell ref="AH63:AL63"/>
    <mergeCell ref="AH64:AL64"/>
    <mergeCell ref="AH65:AL65"/>
    <mergeCell ref="AH66:AL66"/>
    <mergeCell ref="AH67:AL67"/>
    <mergeCell ref="AH56:AL56"/>
    <mergeCell ref="AH57:AL57"/>
    <mergeCell ref="AH58:AL58"/>
    <mergeCell ref="AH59:AL59"/>
    <mergeCell ref="AH60:AL60"/>
    <mergeCell ref="AH61:AL61"/>
    <mergeCell ref="AH50:AL50"/>
    <mergeCell ref="AH51:AL51"/>
    <mergeCell ref="AH52:AL52"/>
    <mergeCell ref="AH53:AL53"/>
    <mergeCell ref="AH54:AL54"/>
    <mergeCell ref="AH55:AL55"/>
    <mergeCell ref="AH44:AL44"/>
    <mergeCell ref="AH45:AL45"/>
    <mergeCell ref="AH46:AL46"/>
    <mergeCell ref="AH47:AL47"/>
    <mergeCell ref="AH48:AL48"/>
    <mergeCell ref="AH49:AL49"/>
    <mergeCell ref="AH38:AL38"/>
    <mergeCell ref="AH39:AL39"/>
    <mergeCell ref="AH40:AL40"/>
    <mergeCell ref="AH41:AL41"/>
    <mergeCell ref="AH42:AL42"/>
    <mergeCell ref="AH43:AL43"/>
    <mergeCell ref="AH32:AL32"/>
    <mergeCell ref="AH33:AL33"/>
    <mergeCell ref="AH34:AL34"/>
    <mergeCell ref="AH35:AL35"/>
    <mergeCell ref="AH36:AL36"/>
    <mergeCell ref="AH37:AL37"/>
    <mergeCell ref="AA74:AE74"/>
    <mergeCell ref="AA75:AE75"/>
    <mergeCell ref="AA76:AE76"/>
    <mergeCell ref="AA77:AE77"/>
    <mergeCell ref="AA78:AE78"/>
    <mergeCell ref="AA79:AE79"/>
    <mergeCell ref="AA68:AE68"/>
    <mergeCell ref="AA69:AE69"/>
    <mergeCell ref="AA70:AE70"/>
    <mergeCell ref="AA71:AE71"/>
    <mergeCell ref="AA72:AE72"/>
    <mergeCell ref="AA73:AE73"/>
    <mergeCell ref="AA62:AE62"/>
    <mergeCell ref="AA63:AE63"/>
    <mergeCell ref="AA64:AE64"/>
    <mergeCell ref="AA65:AE65"/>
    <mergeCell ref="AA66:AE66"/>
    <mergeCell ref="AA67:AE67"/>
    <mergeCell ref="AA56:AE56"/>
    <mergeCell ref="AA57:AE57"/>
    <mergeCell ref="AA58:AE58"/>
    <mergeCell ref="AA59:AE59"/>
    <mergeCell ref="AA60:AE60"/>
    <mergeCell ref="AA61:AE61"/>
    <mergeCell ref="AA50:AE50"/>
    <mergeCell ref="AA51:AE51"/>
    <mergeCell ref="AA52:AE52"/>
    <mergeCell ref="AA53:AE53"/>
    <mergeCell ref="AA54:AE54"/>
    <mergeCell ref="AA55:AE55"/>
    <mergeCell ref="AA44:AE44"/>
    <mergeCell ref="AA45:AE45"/>
    <mergeCell ref="AA46:AE46"/>
    <mergeCell ref="AA47:AE47"/>
    <mergeCell ref="AA48:AE48"/>
    <mergeCell ref="AA49:AE49"/>
    <mergeCell ref="AA38:AE38"/>
    <mergeCell ref="AA39:AE39"/>
    <mergeCell ref="AA40:AE40"/>
    <mergeCell ref="AA41:AE41"/>
    <mergeCell ref="AA42:AE42"/>
    <mergeCell ref="AA43:AE43"/>
    <mergeCell ref="T76:X76"/>
    <mergeCell ref="T77:X77"/>
    <mergeCell ref="T78:X78"/>
    <mergeCell ref="T63:X63"/>
    <mergeCell ref="T52:X52"/>
    <mergeCell ref="T53:X53"/>
    <mergeCell ref="T54:X54"/>
    <mergeCell ref="T55:X55"/>
    <mergeCell ref="T56:X56"/>
    <mergeCell ref="T57:X57"/>
    <mergeCell ref="T46:X46"/>
    <mergeCell ref="T47:X47"/>
    <mergeCell ref="T48:X48"/>
    <mergeCell ref="T49:X49"/>
    <mergeCell ref="T50:X50"/>
    <mergeCell ref="T51:X51"/>
    <mergeCell ref="T40:X40"/>
    <mergeCell ref="T41:X41"/>
    <mergeCell ref="T79:X79"/>
    <mergeCell ref="AA32:AE32"/>
    <mergeCell ref="AA33:AE33"/>
    <mergeCell ref="AA34:AE34"/>
    <mergeCell ref="AA35:AE35"/>
    <mergeCell ref="AA36:AE36"/>
    <mergeCell ref="AA37:AE37"/>
    <mergeCell ref="T70:X70"/>
    <mergeCell ref="T71:X71"/>
    <mergeCell ref="T72:X72"/>
    <mergeCell ref="T73:X73"/>
    <mergeCell ref="T74:X74"/>
    <mergeCell ref="T75:X75"/>
    <mergeCell ref="T64:X64"/>
    <mergeCell ref="T65:X65"/>
    <mergeCell ref="T66:X66"/>
    <mergeCell ref="T67:X67"/>
    <mergeCell ref="T68:X68"/>
    <mergeCell ref="T69:X69"/>
    <mergeCell ref="T58:X58"/>
    <mergeCell ref="T59:X59"/>
    <mergeCell ref="T60:X60"/>
    <mergeCell ref="T61:X61"/>
    <mergeCell ref="T62:X62"/>
    <mergeCell ref="T42:X42"/>
    <mergeCell ref="T43:X43"/>
    <mergeCell ref="T44:X44"/>
    <mergeCell ref="T45:X45"/>
    <mergeCell ref="M78:Q78"/>
    <mergeCell ref="M79:Q79"/>
    <mergeCell ref="T32:X32"/>
    <mergeCell ref="T33:X33"/>
    <mergeCell ref="T34:X34"/>
    <mergeCell ref="T35:X35"/>
    <mergeCell ref="T36:X36"/>
    <mergeCell ref="T37:X37"/>
    <mergeCell ref="T38:X38"/>
    <mergeCell ref="T39:X39"/>
    <mergeCell ref="M72:Q72"/>
    <mergeCell ref="M73:Q73"/>
    <mergeCell ref="M74:Q74"/>
    <mergeCell ref="M75:Q75"/>
    <mergeCell ref="M76:Q76"/>
    <mergeCell ref="M77:Q77"/>
    <mergeCell ref="M66:Q66"/>
    <mergeCell ref="M67:Q67"/>
    <mergeCell ref="M68:Q68"/>
    <mergeCell ref="M69:Q69"/>
    <mergeCell ref="M53:Q53"/>
    <mergeCell ref="M42:Q42"/>
    <mergeCell ref="M43:Q43"/>
    <mergeCell ref="M44:Q44"/>
    <mergeCell ref="M45:Q45"/>
    <mergeCell ref="M46:Q46"/>
    <mergeCell ref="M47:Q47"/>
    <mergeCell ref="M70:Q70"/>
    <mergeCell ref="M71:Q71"/>
    <mergeCell ref="M60:Q60"/>
    <mergeCell ref="M61:Q61"/>
    <mergeCell ref="M62:Q62"/>
    <mergeCell ref="M63:Q63"/>
    <mergeCell ref="M64:Q64"/>
    <mergeCell ref="M65:Q65"/>
    <mergeCell ref="M54:Q54"/>
    <mergeCell ref="M55:Q55"/>
    <mergeCell ref="M56:Q56"/>
    <mergeCell ref="M57:Q57"/>
    <mergeCell ref="M58:Q58"/>
    <mergeCell ref="M59:Q59"/>
    <mergeCell ref="M41:Q41"/>
    <mergeCell ref="B64:D67"/>
    <mergeCell ref="B72:D75"/>
    <mergeCell ref="B56:D59"/>
    <mergeCell ref="B60:D63"/>
    <mergeCell ref="B68:D71"/>
    <mergeCell ref="F43:J43"/>
    <mergeCell ref="F44:J44"/>
    <mergeCell ref="F53:J53"/>
    <mergeCell ref="F54:J54"/>
    <mergeCell ref="F55:J55"/>
    <mergeCell ref="F56:J56"/>
    <mergeCell ref="F49:J49"/>
    <mergeCell ref="F50:J50"/>
    <mergeCell ref="F51:J51"/>
    <mergeCell ref="F52:J52"/>
    <mergeCell ref="F61:J61"/>
    <mergeCell ref="F62:J62"/>
    <mergeCell ref="F63:J63"/>
    <mergeCell ref="M48:Q48"/>
    <mergeCell ref="M49:Q49"/>
    <mergeCell ref="M50:Q50"/>
    <mergeCell ref="M51:Q51"/>
    <mergeCell ref="M52:Q52"/>
    <mergeCell ref="B76:D79"/>
    <mergeCell ref="G83:T83"/>
    <mergeCell ref="N25:X25"/>
    <mergeCell ref="AA83:AN83"/>
    <mergeCell ref="B32:D35"/>
    <mergeCell ref="B36:D39"/>
    <mergeCell ref="B40:D43"/>
    <mergeCell ref="B44:D47"/>
    <mergeCell ref="B48:D51"/>
    <mergeCell ref="B52:D55"/>
    <mergeCell ref="F38:J38"/>
    <mergeCell ref="F39:J39"/>
    <mergeCell ref="F40:J40"/>
    <mergeCell ref="F45:J45"/>
    <mergeCell ref="F46:J46"/>
    <mergeCell ref="F47:J47"/>
    <mergeCell ref="F48:J48"/>
    <mergeCell ref="F41:J41"/>
    <mergeCell ref="F42:J42"/>
    <mergeCell ref="F35:J35"/>
    <mergeCell ref="M37:Q37"/>
    <mergeCell ref="M38:Q38"/>
    <mergeCell ref="M39:Q39"/>
    <mergeCell ref="M40:Q40"/>
    <mergeCell ref="BA2:BJ3"/>
    <mergeCell ref="BE17:BI17"/>
    <mergeCell ref="AO17:AP17"/>
    <mergeCell ref="AT17:AU17"/>
    <mergeCell ref="BB9:BC9"/>
    <mergeCell ref="BH9:BI9"/>
    <mergeCell ref="AN16:AR16"/>
    <mergeCell ref="AN14:AR14"/>
    <mergeCell ref="BB12:BC12"/>
    <mergeCell ref="BB13:BC13"/>
    <mergeCell ref="BB14:BC14"/>
    <mergeCell ref="AN10:AR10"/>
    <mergeCell ref="AN11:AR11"/>
    <mergeCell ref="AN12:AR12"/>
    <mergeCell ref="AN13:AR13"/>
    <mergeCell ref="AS6:BI6"/>
    <mergeCell ref="C6:AP6"/>
    <mergeCell ref="C11:U11"/>
    <mergeCell ref="D15:U15"/>
    <mergeCell ref="BF12:BI12"/>
    <mergeCell ref="BF13:BI13"/>
    <mergeCell ref="BF14:BI14"/>
    <mergeCell ref="BF15:BI15"/>
    <mergeCell ref="AN8:AR8"/>
    <mergeCell ref="AN9:AR9"/>
    <mergeCell ref="AZ25:BI25"/>
    <mergeCell ref="AN15:AR15"/>
    <mergeCell ref="L22:P22"/>
    <mergeCell ref="AA22:AE22"/>
    <mergeCell ref="AP22:AT22"/>
    <mergeCell ref="D17:U17"/>
    <mergeCell ref="BB15:BC15"/>
    <mergeCell ref="F37:J37"/>
    <mergeCell ref="BE22:BI22"/>
    <mergeCell ref="F32:J32"/>
    <mergeCell ref="F33:J33"/>
    <mergeCell ref="M32:Q32"/>
    <mergeCell ref="M33:Q33"/>
    <mergeCell ref="AF25:AP25"/>
    <mergeCell ref="M34:Q34"/>
    <mergeCell ref="M35:Q35"/>
    <mergeCell ref="F36:J36"/>
    <mergeCell ref="M36:Q36"/>
    <mergeCell ref="F34:J34"/>
    <mergeCell ref="F73:J73"/>
    <mergeCell ref="F74:J74"/>
    <mergeCell ref="F79:J79"/>
    <mergeCell ref="F75:J75"/>
    <mergeCell ref="F76:J76"/>
    <mergeCell ref="F77:J77"/>
    <mergeCell ref="F78:J78"/>
    <mergeCell ref="F64:J64"/>
    <mergeCell ref="F57:J57"/>
    <mergeCell ref="F58:J58"/>
    <mergeCell ref="F59:J59"/>
    <mergeCell ref="F60:J60"/>
    <mergeCell ref="F69:J69"/>
    <mergeCell ref="F70:J70"/>
    <mergeCell ref="F71:J71"/>
    <mergeCell ref="F72:J72"/>
    <mergeCell ref="F65:J65"/>
    <mergeCell ref="F66:J66"/>
    <mergeCell ref="F67:J67"/>
    <mergeCell ref="F68:J68"/>
  </mergeCells>
  <phoneticPr fontId="22" type="noConversion"/>
  <conditionalFormatting sqref="F76:J76 F32:J32 F36:J36 F40:J40 F44:J44 F48:J48 F52:J52 F56:J56 F60:J60 F64:J64 F68:J68 F72:J72">
    <cfRule type="expression" dxfId="15" priority="1" stopIfTrue="1">
      <formula>AND(B32&gt;0,$BB$12&gt;0)</formula>
    </cfRule>
  </conditionalFormatting>
  <conditionalFormatting sqref="F33:J33 F77:J77 F37:J37 F41:J41 F45:J45 F49:J49 F53:J53 F57:J57 F61:J61 F65:J65 F69:J69 F73:J73">
    <cfRule type="expression" dxfId="14" priority="2" stopIfTrue="1">
      <formula>AND(B32&gt;0,$BB$13&gt;0)</formula>
    </cfRule>
  </conditionalFormatting>
  <conditionalFormatting sqref="F34:J34 F78:J78 F38:J38 F42:J42 F46:J46 F50:J50 F54:J54 F58:J58 F62:J62 F66:J66 F70:J70 F74:J74">
    <cfRule type="expression" dxfId="13" priority="3" stopIfTrue="1">
      <formula>AND(B32&gt;0,$BB$14&gt;0)</formula>
    </cfRule>
  </conditionalFormatting>
  <conditionalFormatting sqref="F35:J35 F79:J79 F39:J39 F43:J43 F47:J47 F51:J51 F55:J55 F59:J59 F63:J63 F67:J67 F71:J71 F75:J75">
    <cfRule type="expression" dxfId="12" priority="4" stopIfTrue="1">
      <formula>AND(B32&gt;0,$BB$15&gt;0)</formula>
    </cfRule>
  </conditionalFormatting>
  <conditionalFormatting sqref="T32:X32 T36:X36 T40:X40 T44:X44 T48:X48 T52:X52 T56:X56 T60:X60 T64:X64 T68:X68 T72:X72 T76:X76">
    <cfRule type="expression" dxfId="11" priority="5" stopIfTrue="1">
      <formula>AND(B32&gt;0,$BB$12&gt;0)</formula>
    </cfRule>
  </conditionalFormatting>
  <conditionalFormatting sqref="T33:X33 T37:X37 T41:X41 T45:X45 T49:X49 T53:X53 T57:X57 T61:X61 T65:X65 T69:X69 T73:X73 T77:X77">
    <cfRule type="expression" dxfId="10" priority="6" stopIfTrue="1">
      <formula>AND(B32&gt;0,$BB$13&gt;0)</formula>
    </cfRule>
  </conditionalFormatting>
  <conditionalFormatting sqref="T34:X34 T38:X38 T42:X42 T46:X46 T50:X50 T54:X54 T58:X58 T62:X62 T66:X66 T70:X70 T74:X74 T78:X78">
    <cfRule type="expression" dxfId="9" priority="7" stopIfTrue="1">
      <formula>AND(B32&gt;0,$BB$14&gt;0)</formula>
    </cfRule>
  </conditionalFormatting>
  <conditionalFormatting sqref="T35:X35 T39:X39 T43:X43 T47:X47 T51:X51 T55:X55 T59:X59 T63:X63 T67:X67 T71:X71 T75:X75 T79:X79">
    <cfRule type="expression" dxfId="8" priority="8" stopIfTrue="1">
      <formula>AND(B32&gt;0,$BB$15&gt;0)</formula>
    </cfRule>
  </conditionalFormatting>
  <conditionalFormatting sqref="AO32:AS32 AO36:AS36 AO40:AS40 AO44:AS44 AO48:AS48 AO52:AS52 AO56:AS56 AO60:AS60 AO64:AS64 AO68:AS68 AO72:AS72 AO76:AS76">
    <cfRule type="expression" dxfId="7" priority="9" stopIfTrue="1">
      <formula>AND(B32&gt;0,$BB$12&gt;0)</formula>
    </cfRule>
  </conditionalFormatting>
  <conditionalFormatting sqref="AO33:AS33 AO37:AS37 AO41:AS41 AO45:AS45 AO49:AS49 AO53:AS53 AO57:AS57 AO61:AS61 AO65:AS65 AO69:AS69 AO73:AS73 AO77:AS77">
    <cfRule type="expression" dxfId="6" priority="10" stopIfTrue="1">
      <formula>AND(B32&gt;0,$BB$13&gt;0)</formula>
    </cfRule>
  </conditionalFormatting>
  <conditionalFormatting sqref="AO34:AS34 AO38:AS38 AO42:AS42 AO46:AS46 AO50:AS50 AO54:AS54 AO58:AS58 AO62:AS62 AO66:AS66 AO70:AS70 AO74:AS74 AO78:AS78">
    <cfRule type="expression" dxfId="5" priority="11" stopIfTrue="1">
      <formula>AND(B32&gt;0,$BB$14&gt;0)</formula>
    </cfRule>
  </conditionalFormatting>
  <conditionalFormatting sqref="AO35:AS35 AO39:AS39 AO43:AS43 AO47:AS47 AO51:AS51 AO55:AS55 AO59:AS59 AO63:AS63 AO67:AS67 AO71:AS71 AO75:AS75 AO79:AS79">
    <cfRule type="expression" dxfId="4" priority="12" stopIfTrue="1">
      <formula>AND(B32&gt;0,$BB$15&gt;0)</formula>
    </cfRule>
  </conditionalFormatting>
  <conditionalFormatting sqref="M32:Q32 M36:Q36 M40:Q40 M44:Q44 M48:Q48 M52:Q52 M56:Q56 M60:Q60 M64:Q64 M68:Q68 M72:Q72 M76:Q76 AA32:AE32 AA36:AE36 AA40:AE40 AA44:AE44 AA48:AE48 AA52:AE52 AA56:AE56 AA60:AE60 AA64:AE64 AA68:AE68 AA72:AE72 AA76:AE76 AH32:AL32 AH36:AL36 AH40:AL40 AH44:AL44 AH48:AL48 AH52:AL52 AH56:AL56 AH60:AL60 AH64:AL64 AH68:AL68 AH72:AL72 AH76:AL76 AV32:AZ32 AV36:AZ36 AV40:AZ40 AV44:AZ44 AV48:AZ48 AV52:AZ52 AV56:AZ56 AV60:AZ60 AV64:AZ64 AV68:AZ68 AV72:AZ72 AV76:AZ76">
    <cfRule type="cellIs" dxfId="3" priority="13" stopIfTrue="1" operator="greaterThan">
      <formula>$BS$32</formula>
    </cfRule>
  </conditionalFormatting>
  <conditionalFormatting sqref="M33:Q33 M37:Q37 M41:Q41 M45:Q45 M49:Q49 M53:Q53 M57:Q57 M61:Q61 M65:Q65 M69:Q69 M73:Q73 M77:Q77 AA33:AE33 AA37:AE37 AA41:AE41 AA45:AE45 AA49:AE49 AA53:AE53 AA57:AE57 AA61:AE61 AA65:AE65 AA69:AE69 AA73:AE73 AA77:AE77 AH33:AL33 AH37:AL37 AH41:AL41 AH45:AL45 AH49:AL49 AH53:AL53 AH57:AL57 AH61:AL61 AH65:AL65 AH69:AL69 AH73:AL73 AH77:AL77 AV33:AZ33 AV37:AZ37 AV41:AZ41 AV45:AZ45 AV49:AZ49 AV53:AZ53 AV57:AZ57 AV61:AZ61 AV65:AZ65 AV69:AZ69 AV73:AZ73 AV77:AZ77">
    <cfRule type="cellIs" dxfId="2" priority="14" stopIfTrue="1" operator="greaterThan">
      <formula>$BS$33</formula>
    </cfRule>
  </conditionalFormatting>
  <conditionalFormatting sqref="M34:Q34 M38:Q38 M42:Q42 M46:Q46 M50:Q50 M54:Q54 M58:Q58 M62:Q62 M66:Q66 M70:Q70 M74:Q74 M78:Q78 AA34:AE34 AA38:AE38 AA42:AE42 AA46:AE46 AA50:AE50 AA54:AE54 AA58:AE58 AA62:AE62 AA66:AE66 AA70:AE70 AA74:AE74 AA78:AE78 AH34:AL34 AH38:AL38 AH42:AL42 AH46:AL46 AH50:AL50 AH54:AL54 AH58:AL58 AH62:AL62 AH66:AL66 AH70:AL70 AH74:AL74 AH78:AL78 AV34:AZ34 AV38:AZ38 AV42:AZ42 AV46:AZ46 AV50:AZ50 AV54:AZ54 AV58:AZ58 AV62:AZ62 AV66:AZ66 AV70:AZ70 AV74:AZ74 AV78:AZ78">
    <cfRule type="cellIs" dxfId="1" priority="15" stopIfTrue="1" operator="greaterThan">
      <formula>$BS$34</formula>
    </cfRule>
  </conditionalFormatting>
  <conditionalFormatting sqref="M35:Q35 M39:Q39 M43:Q43 M47:Q47 M51:Q51 M55:Q55 M59:Q59 M63:Q63 M67:Q67 M71:Q71 M75:Q75 M79:Q79 AA35:AE35 AA39:AE39 AA43:AE43 AA47:AE47 AA51:AE51 AA55:AE55 AA59:AE59 AA63:AE63 AA67:AE67 AA71:AE71 AA75:AE75 AA79:AE79 AH35:AL35 AH39:AL39 AH43:AL43 AH47:AL47 AH51:AL51 AH55:AL55 AH59:AL59 AH63:AL63 AH67:AL67 AH71:AL71 AH75:AL75 AH79:AL79 AV35:AZ35 AV39:AZ39 AV43:AZ43 AV47:AZ47 AV51:AZ51 AV55:AZ55 AV59:AZ59 AV63:AZ63 AV67:AZ67 AV71:AZ71 AV75:AZ75 AV79:AZ79">
    <cfRule type="cellIs" dxfId="0" priority="16" stopIfTrue="1" operator="greaterThan">
      <formula>$BS$35</formula>
    </cfRule>
  </conditionalFormatting>
  <printOptions horizontalCentered="1" verticalCentered="1"/>
  <pageMargins left="0.59055118110236227" right="0.19685039370078741" top="0.27559055118110237" bottom="0.27559055118110237" header="0.11811023622047245" footer="0.27559055118110237"/>
  <pageSetup paperSize="9" scale="7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B2:D46"/>
  <sheetViews>
    <sheetView showGridLines="0" showRowColHeaders="0" workbookViewId="0">
      <selection activeCell="C3" sqref="C3"/>
    </sheetView>
  </sheetViews>
  <sheetFormatPr baseColWidth="10" defaultRowHeight="12.75"/>
  <cols>
    <col min="1" max="1" width="2.7109375" style="4" customWidth="1"/>
    <col min="2" max="2" width="32.7109375" style="2" customWidth="1"/>
    <col min="3" max="3" width="64.28515625" style="3" customWidth="1"/>
    <col min="4" max="16384" width="11.42578125" style="4"/>
  </cols>
  <sheetData>
    <row r="2" spans="2:4" s="6" customFormat="1" ht="20.100000000000001" customHeight="1">
      <c r="B2" s="1" t="s">
        <v>64</v>
      </c>
      <c r="C2" s="5" t="s">
        <v>65</v>
      </c>
    </row>
    <row r="3" spans="2:4" s="6" customFormat="1" ht="20.100000000000001" customHeight="1">
      <c r="B3" s="7" t="s">
        <v>66</v>
      </c>
      <c r="C3" s="220" t="s">
        <v>127</v>
      </c>
    </row>
    <row r="4" spans="2:4" s="6" customFormat="1" ht="20.100000000000001" customHeight="1">
      <c r="B4" s="7" t="s">
        <v>67</v>
      </c>
      <c r="C4" s="5" t="s">
        <v>68</v>
      </c>
    </row>
    <row r="5" spans="2:4" s="6" customFormat="1" ht="20.100000000000001" customHeight="1">
      <c r="B5" s="7" t="s">
        <v>69</v>
      </c>
      <c r="C5" s="5" t="s">
        <v>70</v>
      </c>
    </row>
    <row r="6" spans="2:4" s="6" customFormat="1" ht="20.100000000000001" customHeight="1">
      <c r="B6" s="7" t="s">
        <v>71</v>
      </c>
      <c r="C6" s="5" t="s">
        <v>72</v>
      </c>
    </row>
    <row r="7" spans="2:4" ht="30" customHeight="1">
      <c r="B7" s="11" t="s">
        <v>123</v>
      </c>
      <c r="C7" s="5" t="s">
        <v>73</v>
      </c>
    </row>
    <row r="8" spans="2:4" s="6" customFormat="1" ht="20.100000000000001" customHeight="1">
      <c r="B8" s="7" t="s">
        <v>74</v>
      </c>
      <c r="C8" s="5" t="s">
        <v>117</v>
      </c>
      <c r="D8" s="12"/>
    </row>
    <row r="9" spans="2:4" s="6" customFormat="1" ht="20.100000000000001" customHeight="1">
      <c r="B9" s="7" t="s">
        <v>75</v>
      </c>
      <c r="C9" s="5" t="s">
        <v>76</v>
      </c>
    </row>
    <row r="10" spans="2:4" ht="30" customHeight="1">
      <c r="B10" s="8" t="s">
        <v>77</v>
      </c>
      <c r="C10" s="5" t="s">
        <v>78</v>
      </c>
    </row>
    <row r="11" spans="2:4" s="6" customFormat="1" ht="20.100000000000001" customHeight="1">
      <c r="B11" s="7" t="s">
        <v>79</v>
      </c>
      <c r="C11" s="5" t="s">
        <v>80</v>
      </c>
    </row>
    <row r="12" spans="2:4" s="6" customFormat="1" ht="20.100000000000001" customHeight="1">
      <c r="B12" s="7" t="s">
        <v>81</v>
      </c>
      <c r="C12" s="5" t="s">
        <v>82</v>
      </c>
    </row>
    <row r="13" spans="2:4" s="6" customFormat="1" ht="20.100000000000001" customHeight="1">
      <c r="B13" s="7" t="s">
        <v>83</v>
      </c>
      <c r="C13" s="5" t="s">
        <v>84</v>
      </c>
    </row>
    <row r="14" spans="2:4" s="6" customFormat="1" ht="20.100000000000001" customHeight="1">
      <c r="B14" s="7" t="s">
        <v>85</v>
      </c>
      <c r="C14" s="5" t="s">
        <v>86</v>
      </c>
    </row>
    <row r="15" spans="2:4" ht="60" customHeight="1">
      <c r="B15" s="8" t="s">
        <v>15</v>
      </c>
      <c r="C15" s="9" t="s">
        <v>87</v>
      </c>
    </row>
    <row r="16" spans="2:4" s="6" customFormat="1" ht="20.100000000000001" customHeight="1">
      <c r="B16" s="7" t="s">
        <v>34</v>
      </c>
      <c r="C16" s="5" t="s">
        <v>88</v>
      </c>
    </row>
    <row r="17" spans="2:3" s="6" customFormat="1" ht="20.100000000000001" customHeight="1">
      <c r="B17" s="7" t="s">
        <v>16</v>
      </c>
      <c r="C17" s="5" t="s">
        <v>89</v>
      </c>
    </row>
    <row r="18" spans="2:3" ht="30" customHeight="1">
      <c r="B18" s="10" t="s">
        <v>41</v>
      </c>
      <c r="C18" s="9" t="s">
        <v>90</v>
      </c>
    </row>
    <row r="19" spans="2:3" s="6" customFormat="1" ht="20.100000000000001" customHeight="1">
      <c r="B19" s="7" t="s">
        <v>91</v>
      </c>
      <c r="C19" s="5" t="s">
        <v>124</v>
      </c>
    </row>
    <row r="20" spans="2:3" s="6" customFormat="1" ht="20.100000000000001" customHeight="1">
      <c r="B20" s="7" t="s">
        <v>92</v>
      </c>
      <c r="C20" s="5" t="s">
        <v>125</v>
      </c>
    </row>
    <row r="21" spans="2:3" s="6" customFormat="1" ht="20.100000000000001" customHeight="1">
      <c r="B21" s="7" t="s">
        <v>93</v>
      </c>
      <c r="C21" s="5" t="s">
        <v>94</v>
      </c>
    </row>
    <row r="22" spans="2:3" ht="60" customHeight="1">
      <c r="B22" s="8" t="s">
        <v>95</v>
      </c>
      <c r="C22" s="9" t="s">
        <v>96</v>
      </c>
    </row>
    <row r="23" spans="2:3" ht="30" customHeight="1">
      <c r="B23" s="8" t="s">
        <v>52</v>
      </c>
      <c r="C23" s="9" t="s">
        <v>97</v>
      </c>
    </row>
    <row r="24" spans="2:3" ht="45" customHeight="1">
      <c r="B24" s="8" t="s">
        <v>53</v>
      </c>
      <c r="C24" s="9" t="s">
        <v>98</v>
      </c>
    </row>
    <row r="25" spans="2:3" ht="30" customHeight="1">
      <c r="B25" s="8" t="s">
        <v>54</v>
      </c>
      <c r="C25" s="9" t="s">
        <v>99</v>
      </c>
    </row>
    <row r="26" spans="2:3" s="6" customFormat="1" ht="20.100000000000001" customHeight="1">
      <c r="B26" s="7" t="s">
        <v>100</v>
      </c>
      <c r="C26" s="5" t="s">
        <v>101</v>
      </c>
    </row>
    <row r="27" spans="2:3" s="6" customFormat="1" ht="20.100000000000001" customHeight="1">
      <c r="B27" s="7" t="s">
        <v>15</v>
      </c>
      <c r="C27" s="5" t="s">
        <v>102</v>
      </c>
    </row>
    <row r="28" spans="2:3" s="6" customFormat="1" ht="20.100000000000001" customHeight="1">
      <c r="B28" s="7" t="s">
        <v>60</v>
      </c>
      <c r="C28" s="5" t="s">
        <v>103</v>
      </c>
    </row>
    <row r="29" spans="2:3" s="6" customFormat="1" ht="20.100000000000001" customHeight="1">
      <c r="B29" s="7" t="s">
        <v>104</v>
      </c>
      <c r="C29" s="5" t="s">
        <v>105</v>
      </c>
    </row>
    <row r="30" spans="2:3" s="6" customFormat="1" ht="20.100000000000001" customHeight="1">
      <c r="B30" s="7" t="s">
        <v>106</v>
      </c>
      <c r="C30" s="5" t="s">
        <v>107</v>
      </c>
    </row>
    <row r="31" spans="2:3" ht="15" customHeight="1"/>
    <row r="32" spans="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sheetProtection password="CDBF" sheet="1" objects="1" scenarios="1"/>
  <phoneticPr fontId="22" type="noConversion"/>
  <pageMargins left="0.78740157499999996" right="0.41" top="0.65" bottom="0.984251969" header="0.4921259845" footer="0.4921259845"/>
  <pageSetup paperSize="9" scale="94"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099CA0C3CA0964AADC56DA722C27F6C" ma:contentTypeVersion="0" ma:contentTypeDescription="Ein neues Dokument erstellen." ma:contentTypeScope="" ma:versionID="57e4008cb2a5654364561675fb744df2">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39830C-CE0B-4892-921F-3EBD75CF0F7A}"/>
</file>

<file path=customXml/itemProps2.xml><?xml version="1.0" encoding="utf-8"?>
<ds:datastoreItem xmlns:ds="http://schemas.openxmlformats.org/officeDocument/2006/customXml" ds:itemID="{D54D5541-D139-49F8-8F80-EE7474E80046}"/>
</file>

<file path=customXml/itemProps3.xml><?xml version="1.0" encoding="utf-8"?>
<ds:datastoreItem xmlns:ds="http://schemas.openxmlformats.org/officeDocument/2006/customXml" ds:itemID="{D043D010-88A0-4C75-A01E-C5489FFE96C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Abnahmemessung_Gf</vt:lpstr>
      <vt:lpstr>Erläuterungen</vt:lpstr>
      <vt:lpstr>Abnahmemessung_Gf!Druckbereich</vt:lpstr>
      <vt:lpstr>Erläuterungen!Druckbereich</vt:lpstr>
    </vt:vector>
  </TitlesOfParts>
  <Company>Deutsche Telekom AG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Messprotokoll</dc:title>
  <dc:subject>Abnahmemessung an Glasfaserkabeln</dc:subject>
  <dc:creator>Oswald Leitner</dc:creator>
  <cp:lastModifiedBy>Tobias Rösler</cp:lastModifiedBy>
  <cp:lastPrinted>2005-04-06T10:03:45Z</cp:lastPrinted>
  <dcterms:created xsi:type="dcterms:W3CDTF">1999-08-01T02:38:24Z</dcterms:created>
  <dcterms:modified xsi:type="dcterms:W3CDTF">2016-01-29T10:34:43Z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-1492321016</vt:i4>
  </property>
  <property fmtid="{D5CDD505-2E9C-101B-9397-08002B2CF9AE}" pid="3" name="_EmailSubject">
    <vt:lpwstr>Austausch der Dateien im HB12, Teil 5 Glas, </vt:lpwstr>
  </property>
  <property fmtid="{D5CDD505-2E9C-101B-9397-08002B2CF9AE}" pid="4" name="_AuthorEmail">
    <vt:lpwstr>Norbert.Scheid@telekom.de</vt:lpwstr>
  </property>
  <property fmtid="{D5CDD505-2E9C-101B-9397-08002B2CF9AE}" pid="5" name="_AuthorEmailDisplayName">
    <vt:lpwstr>Scheid, Norbert</vt:lpwstr>
  </property>
  <property fmtid="{D5CDD505-2E9C-101B-9397-08002B2CF9AE}" pid="6" name="_ReviewingToolsShownOnce">
    <vt:lpwstr/>
  </property>
  <property fmtid="{D5CDD505-2E9C-101B-9397-08002B2CF9AE}" pid="7" name="ContentTypeId">
    <vt:lpwstr>0x0101007099CA0C3CA0964AADC56DA722C27F6C</vt:lpwstr>
  </property>
</Properties>
</file>